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70" windowWidth="15480" windowHeight="11400" activeTab="3"/>
  </bookViews>
  <sheets>
    <sheet name="раздел 1  БУ" sheetId="4" r:id="rId1"/>
    <sheet name="раздел 2 БУ мун.задание" sheetId="7" r:id="rId2"/>
    <sheet name="раздел 2 БУ" sheetId="2" r:id="rId3"/>
    <sheet name="раздел 3 БУ" sheetId="6" r:id="rId4"/>
  </sheets>
  <definedNames>
    <definedName name="_xlnm.Print_Area" localSheetId="0">'раздел 1  БУ'!$A$1:$Q$51</definedName>
    <definedName name="_xlnm.Print_Area" localSheetId="3">'раздел 3 БУ'!$A$1:$E$27</definedName>
  </definedNames>
  <calcPr calcId="145621"/>
</workbook>
</file>

<file path=xl/calcChain.xml><?xml version="1.0" encoding="utf-8"?>
<calcChain xmlns="http://schemas.openxmlformats.org/spreadsheetml/2006/main">
  <c r="E20" i="6" l="1"/>
  <c r="E17" i="6" l="1"/>
  <c r="F20" i="2" l="1"/>
  <c r="F14" i="2" s="1"/>
  <c r="E84" i="2"/>
  <c r="F84" i="2" s="1"/>
  <c r="G84" i="2" s="1"/>
  <c r="E83" i="2"/>
  <c r="F83" i="2" s="1"/>
  <c r="G83" i="2" s="1"/>
  <c r="E82" i="2"/>
  <c r="F82" i="2" s="1"/>
  <c r="G82" i="2" s="1"/>
  <c r="F81" i="2"/>
  <c r="G81" i="2" s="1"/>
  <c r="F80" i="2"/>
  <c r="G80" i="2" s="1"/>
  <c r="E79" i="2"/>
  <c r="F79" i="2" s="1"/>
  <c r="G79" i="2" s="1"/>
  <c r="E77" i="2"/>
  <c r="F76" i="2"/>
  <c r="E76" i="2"/>
  <c r="F73" i="2"/>
  <c r="G73" i="2" s="1"/>
  <c r="E74" i="2"/>
  <c r="F75" i="2"/>
  <c r="G75" i="2" s="1"/>
  <c r="E72" i="2"/>
  <c r="E67" i="2"/>
  <c r="E68" i="2"/>
  <c r="F67" i="2" l="1"/>
  <c r="E66" i="2"/>
  <c r="F68" i="2"/>
  <c r="F69" i="2"/>
  <c r="F70" i="2"/>
  <c r="F71" i="2"/>
  <c r="F72" i="2"/>
  <c r="F74" i="2"/>
  <c r="F77" i="2"/>
  <c r="E51" i="2"/>
  <c r="F54" i="2"/>
  <c r="G54" i="2" s="1"/>
  <c r="E55" i="2"/>
  <c r="F55" i="2" s="1"/>
  <c r="F48" i="2"/>
  <c r="F49" i="2"/>
  <c r="F50" i="2"/>
  <c r="F51" i="2"/>
  <c r="F52" i="2"/>
  <c r="F53" i="2"/>
  <c r="F56" i="2"/>
  <c r="F57" i="2"/>
  <c r="F58" i="2"/>
  <c r="F47" i="2"/>
  <c r="F59" i="2"/>
  <c r="F45" i="2"/>
  <c r="D115" i="2"/>
  <c r="D109" i="2"/>
  <c r="E20" i="2"/>
  <c r="E14" i="2" s="1"/>
  <c r="E9" i="2"/>
  <c r="C44" i="4"/>
  <c r="C43" i="4"/>
  <c r="C46" i="4" s="1"/>
  <c r="D17" i="6"/>
  <c r="D13" i="6"/>
  <c r="D11" i="6" s="1"/>
  <c r="D8" i="6"/>
  <c r="F66" i="2" l="1"/>
  <c r="F62" i="2" s="1"/>
  <c r="E62" i="2"/>
  <c r="E13" i="6"/>
  <c r="E8" i="6"/>
  <c r="E78" i="2" l="1"/>
  <c r="F78" i="2" s="1"/>
  <c r="G92" i="2"/>
  <c r="G95" i="2"/>
  <c r="G87" i="2" l="1"/>
  <c r="G89" i="2"/>
  <c r="G55" i="2"/>
  <c r="G53" i="2"/>
  <c r="G48" i="2"/>
  <c r="G50" i="2"/>
  <c r="G51" i="2"/>
  <c r="G52" i="2"/>
  <c r="G88" i="2" l="1"/>
  <c r="F46" i="4"/>
  <c r="G46" i="4"/>
  <c r="G106" i="2" l="1"/>
  <c r="G104" i="2"/>
  <c r="G103" i="2"/>
  <c r="G101" i="2"/>
  <c r="G100" i="2"/>
  <c r="G99" i="2"/>
  <c r="G98" i="2"/>
  <c r="G97" i="2"/>
  <c r="G94" i="2"/>
  <c r="G93" i="2"/>
  <c r="G91" i="2"/>
  <c r="G90" i="2"/>
  <c r="G86" i="2"/>
  <c r="G78" i="2"/>
  <c r="G77" i="2"/>
  <c r="G74" i="2"/>
  <c r="G72" i="2"/>
  <c r="G71" i="2"/>
  <c r="G70" i="2"/>
  <c r="G69" i="2"/>
  <c r="G68" i="2"/>
  <c r="G67" i="2"/>
  <c r="G66" i="2"/>
  <c r="G59" i="2"/>
  <c r="G58" i="2"/>
  <c r="G57" i="2"/>
  <c r="G56" i="2"/>
  <c r="G49" i="2"/>
  <c r="G47" i="2"/>
  <c r="G45" i="2"/>
  <c r="E11" i="6" l="1"/>
  <c r="F96" i="2" l="1"/>
  <c r="E85" i="2"/>
  <c r="E96" i="2"/>
  <c r="G96" i="2" l="1"/>
  <c r="G61" i="2"/>
  <c r="F46" i="2"/>
  <c r="E46" i="2"/>
  <c r="F85" i="2"/>
  <c r="G85" i="2" s="1"/>
  <c r="F64" i="2"/>
  <c r="E64" i="2"/>
  <c r="E43" i="2" l="1"/>
  <c r="G46" i="2"/>
  <c r="G64" i="2"/>
  <c r="F43" i="2"/>
  <c r="G43" i="2" l="1"/>
  <c r="G62" i="2"/>
  <c r="F9" i="2"/>
  <c r="D46" i="4" l="1"/>
</calcChain>
</file>

<file path=xl/sharedStrings.xml><?xml version="1.0" encoding="utf-8"?>
<sst xmlns="http://schemas.openxmlformats.org/spreadsheetml/2006/main" count="556" uniqueCount="262">
  <si>
    <t>Раздел 1. Общие сведения об учреждении</t>
  </si>
  <si>
    <t>перечень основных видов деятельности</t>
  </si>
  <si>
    <t>перечень услуг (работ), которые оказываются потребителям за плату</t>
  </si>
  <si>
    <t>перечень потребителей  услуг (работ)</t>
  </si>
  <si>
    <t>иные виды деятельности, не являющихся основными</t>
  </si>
  <si>
    <t>1. Виды деятельности в соответствии с учредительными документами (уставами)</t>
  </si>
  <si>
    <t>2. Перечень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лицензии и другие разрешительные документы)</t>
  </si>
  <si>
    <t>№ п/п</t>
  </si>
  <si>
    <t>1.</t>
  </si>
  <si>
    <t>2.</t>
  </si>
  <si>
    <t>3.</t>
  </si>
  <si>
    <t>№
п/п</t>
  </si>
  <si>
    <t>Структура согласно Штатному расписанию</t>
  </si>
  <si>
    <t>Штатная численность работников учреждения на начало года</t>
  </si>
  <si>
    <t>Штатная численность работников учреждения на конец года</t>
  </si>
  <si>
    <t>Причины изменения</t>
  </si>
  <si>
    <t>Средняя заработная плата работников учреждения за отчетный период</t>
  </si>
  <si>
    <t>Обслуживающий персонал</t>
  </si>
  <si>
    <t>Административный персонал</t>
  </si>
  <si>
    <t>Педагогический персонал</t>
  </si>
  <si>
    <t>Учебно-вспомогательный персонал</t>
  </si>
  <si>
    <t>Для учреждений образования</t>
  </si>
  <si>
    <t>Раздел 2. Результат деятельности учреждения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</si>
  <si>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</si>
  <si>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Дебиторская задолженность в разрезе поступлений, предусмотренных Планом финансово-хозяйственной деятельности</t>
  </si>
  <si>
    <t>Единица
измерения</t>
  </si>
  <si>
    <t>На начало года</t>
  </si>
  <si>
    <t>На конец года</t>
  </si>
  <si>
    <t>Отклонение
(в %)</t>
  </si>
  <si>
    <t>Причина отклонения</t>
  </si>
  <si>
    <t>Суммы доходов, полученных от оказания платных услуг (выполнения работ)</t>
  </si>
  <si>
    <t>Общее количество потребителей, воспользовавшихся услугами (работами) учреждения</t>
  </si>
  <si>
    <t>Принятые по результатам рассмотрения жалоб меры</t>
  </si>
  <si>
    <t>Балансовая (остаточная) стоимость нефинансовых активов</t>
  </si>
  <si>
    <t>Показатели</t>
  </si>
  <si>
    <t>Просроченная кредиторская задолженность*</t>
  </si>
  <si>
    <t>* указать причины образования просроченной кредиторской задолженности</t>
  </si>
  <si>
    <t>Наименование показателя</t>
  </si>
  <si>
    <t>в том числе</t>
  </si>
  <si>
    <t>План</t>
  </si>
  <si>
    <t>Факт</t>
  </si>
  <si>
    <t>% выполнения</t>
  </si>
  <si>
    <t>Количество объектов недвижимого имущества, закрепленного за Учреждением на праве оперативного управления</t>
  </si>
  <si>
    <t>Общая площадь объектов недвижимого имущества, закрепленного за Учреждением на праве оперативного управления и переданного в аренду</t>
  </si>
  <si>
    <t>Общая площадь объектов недвижимого имущества, закрепленного за Учреждением на праве оперативного управления и переданного в безвозмездное пользование</t>
  </si>
  <si>
    <t>На начало отчетного периода</t>
  </si>
  <si>
    <t>На конец отчетного периода</t>
  </si>
  <si>
    <t>в т.ч.</t>
  </si>
  <si>
    <t>1.1.</t>
  </si>
  <si>
    <t>1.2.</t>
  </si>
  <si>
    <t>1.1.1.</t>
  </si>
  <si>
    <t>1.1.2.</t>
  </si>
  <si>
    <t>1.1.3.</t>
  </si>
  <si>
    <t>1.2.1.</t>
  </si>
  <si>
    <t>1.2.2.</t>
  </si>
  <si>
    <t>1.2.3.</t>
  </si>
  <si>
    <t>3.1.</t>
  </si>
  <si>
    <t>3.2.</t>
  </si>
  <si>
    <t>Общая площадь объектов недвижимого имущества - всего:</t>
  </si>
  <si>
    <t>Общая площадь объектов недвижимого имущества, закрепленного за Учреждением на праве оперативного управления</t>
  </si>
  <si>
    <t>3.3.</t>
  </si>
  <si>
    <t>Отчетные сведения</t>
  </si>
  <si>
    <t>ед.</t>
  </si>
  <si>
    <t>кв.м.</t>
  </si>
  <si>
    <t xml:space="preserve">   в том числе: полностью платные для потребителей</t>
  </si>
  <si>
    <t xml:space="preserve">                           частичное платные для потребителей</t>
  </si>
  <si>
    <t xml:space="preserve">                           бесплатные для потребителей</t>
  </si>
  <si>
    <t>Итого</t>
  </si>
  <si>
    <t>Для централизованной бухгалтерии</t>
  </si>
  <si>
    <t>Общие суммы прибыли учреждения после налогообложения в отчетном периоде, образовавшейся в связи с оказанием частично платных и полностью платных услуг (работ)</t>
  </si>
  <si>
    <t>Средняя стоимость для потребителей получения частично платных   услуг (работ) по видам услуг (работ)</t>
  </si>
  <si>
    <t>Средняя стоимость для потребителей получения полностью платных услуг (работ) по видам услуг (работ)</t>
  </si>
  <si>
    <t>руб.</t>
  </si>
  <si>
    <t>из них:</t>
  </si>
  <si>
    <t>к Порядку предоставления и утверждения Отчета о результатах деятельности муниципального учреждения и об использовании закрепленного за ним муниципального имущества</t>
  </si>
  <si>
    <t>Х</t>
  </si>
  <si>
    <t>Количество жалоб, по которым приняты меры</t>
  </si>
  <si>
    <t>УТВЕРЖДЕНО:</t>
  </si>
  <si>
    <t>Приложение № 1</t>
  </si>
  <si>
    <t>СОГЛАСОВАНО:</t>
  </si>
  <si>
    <t>____________________Г.А.Шайгородский</t>
  </si>
  <si>
    <t>Руководитель учреждения</t>
  </si>
  <si>
    <t>4.</t>
  </si>
  <si>
    <t>Среднесписочная численность работников учреждения за отчетный период</t>
  </si>
  <si>
    <t>Кол-во поступивших жалоб в отчетном периоде</t>
  </si>
  <si>
    <t>Кол-во обоснованных поступивших жалоб в отчетном периоде</t>
  </si>
  <si>
    <t>Общая балансовая (остаточная) стоимость имущества Учреждения, всего:</t>
  </si>
  <si>
    <t>Общая балансовая (остаточная) стоимость недвижимого имущества - всего</t>
  </si>
  <si>
    <t>Общая балансовая  (остаточная) стоимость недвижимого имущества, закрепленного за Учреждением на праве оперативного управления</t>
  </si>
  <si>
    <t>Общая балансовая  (остаточная) стоимость недвижимого имущества, закрепленного за Учреждением на праве оперативного управления и переданного в аренду</t>
  </si>
  <si>
    <t>Общая балансовая  (остаточная)стоимость недвижимого имущества, закрепленного за Учреждением на праве оперативного управления и переданного в безвозмездное пользование</t>
  </si>
  <si>
    <t>Общая балансовая  (остаточная) стоимость движимого имущества - всего</t>
  </si>
  <si>
    <t>Общая балансовая  (остаточная) стоимость движимого имущества, закрепленного за Учреждением на праве оперативного управления</t>
  </si>
  <si>
    <t>Общая балансовая  (остаточная)  стоимость движимого имущества, закрепленного за Учреждением на праве оперативного управления и переданного в аренду</t>
  </si>
  <si>
    <t>Общая балансовая  (остаточная) стоимость движимого имущества, закрепленного за Учреждением на праве оперативного управления и переданного в безвозмездное пользование</t>
  </si>
  <si>
    <t>Объем средств, полученных в отчетном году от распоряжения  в установленном порядке имуществом, закрепленным за Учреждением на праве оперативного управления</t>
  </si>
  <si>
    <t>Общая балансовая (остаточная)   стоимость недвижимого имущества, приобретенного Учреждением за счет доходов, полученных от платных услуг</t>
  </si>
  <si>
    <t>Общая балансовая (остаточная)  стоимость особо ценного движимого имущества, находящегося у Учреждения на праве оперативного управления</t>
  </si>
  <si>
    <t>Раздел 3. Об использовании имущества, закрепленного за учреждением</t>
  </si>
  <si>
    <t>Общая балансовая (остаточная)  стоимость недвижимого имущества, приобретенного Учреждением в отчетном году за счет средств, выделенных  органом, осуществляющим функции и полномочия учредителя, на эти цели</t>
  </si>
  <si>
    <t>Заместитель Главы администрации Петропавловск-Камчатского городского округа - начальник Управления образования администрации Петропавловск-Камчатского городского округа</t>
  </si>
  <si>
    <t>№п/п</t>
  </si>
  <si>
    <t>Наименование</t>
  </si>
  <si>
    <t>Реквизиты (№ и дата)</t>
  </si>
  <si>
    <t>Срок действия</t>
  </si>
  <si>
    <t>высшее образование</t>
  </si>
  <si>
    <t>средне-специальное</t>
  </si>
  <si>
    <t>прочее</t>
  </si>
  <si>
    <t>(наименование муниципального бюджетного учреждения)</t>
  </si>
  <si>
    <t>Справочно:</t>
  </si>
  <si>
    <t>Исполнитель</t>
  </si>
  <si>
    <t>доктор, кандидат наук</t>
  </si>
  <si>
    <t>на начало отёчного периода</t>
  </si>
  <si>
    <t>на конец отёчного периода</t>
  </si>
  <si>
    <t>Уровень образования</t>
  </si>
  <si>
    <t>1.1 Сведения о фактическом достижении показателей, характеризующих качество услуги, работы.</t>
  </si>
  <si>
    <t>Уникальный номер реестровой записи</t>
  </si>
  <si>
    <t>Показатель, характеризующий содержание услуги, работы</t>
  </si>
  <si>
    <t>Показатель, характеризующий условия (формы)</t>
  </si>
  <si>
    <t>содержание услуги, работы</t>
  </si>
  <si>
    <t>категория потребителей</t>
  </si>
  <si>
    <t>форма образования</t>
  </si>
  <si>
    <t>период пребывания</t>
  </si>
  <si>
    <t>Показатель качества услуги, работы</t>
  </si>
  <si>
    <t>наименование показателя</t>
  </si>
  <si>
    <t>единица измерения</t>
  </si>
  <si>
    <t>наименование</t>
  </si>
  <si>
    <t>значение</t>
  </si>
  <si>
    <t>код по ОКЕИ</t>
  </si>
  <si>
    <t>утверждено в муниципальном задании на год</t>
  </si>
  <si>
    <t>исполнено на отчетную дату</t>
  </si>
  <si>
    <t>допустимое (возможное) отклонение</t>
  </si>
  <si>
    <t>причина отклонения</t>
  </si>
  <si>
    <t>отклонение, превышающее допустимое (возможное) отклонение</t>
  </si>
  <si>
    <t>3. Сведения о численности, квалификации и заработной плате работников.</t>
  </si>
  <si>
    <t>1.2 Сведения о фактическом достижении показателей, характеризующих объем услуги, работы.</t>
  </si>
  <si>
    <t>2. Сведения о финансовых результатах деятельности учреждения</t>
  </si>
  <si>
    <t>3. Информация по жалобам</t>
  </si>
  <si>
    <t xml:space="preserve">4. Суммы кассовых и плановых поступлений и выплат (с учетом возвратов
и восстановленных кассовых выплат) в разрезе поступлений, предусмотренных планом финансово-хозяйственной деятельности </t>
  </si>
  <si>
    <t xml:space="preserve">субсидии на финансовое обеспечение выполнения муниципального задания
</t>
  </si>
  <si>
    <t xml:space="preserve">субсидии, предоставляемые в соответствии с абзацем вторым пункта 1 статьи 78.1 Бюджетного кодекса Российской Федерации всего, в том числе:
</t>
  </si>
  <si>
    <t>Поступления всего:</t>
  </si>
  <si>
    <t xml:space="preserve">поступления от оказания Учреждением услуг, предоставление которых для физических и юридических лиц осуществляется на платной основе
</t>
  </si>
  <si>
    <t xml:space="preserve">поступления от иной приносящей доход деятельности
</t>
  </si>
  <si>
    <t xml:space="preserve">поступления от доходов от собственности
</t>
  </si>
  <si>
    <t>Остаток средств на начало отчетного года , всего</t>
  </si>
  <si>
    <t xml:space="preserve">Остаток средств на конец  отчетного года, всего </t>
  </si>
  <si>
    <t>субсидии на финансовое обеспечение выполнения муниципального задания</t>
  </si>
  <si>
    <t>в том числе:</t>
  </si>
  <si>
    <t>возраст потребителей</t>
  </si>
  <si>
    <t>Основной персонал</t>
  </si>
  <si>
    <t>1. Информация об исполнении муниципального задания учредителя.</t>
  </si>
  <si>
    <t>субсидия на иные цели</t>
  </si>
  <si>
    <t xml:space="preserve">субсидия на выполнение муниципального задания </t>
  </si>
  <si>
    <t>приносящая доход деятельность</t>
  </si>
  <si>
    <t>Расходы, связанные с проездом к месту отпуска и обратно и компенсацией расходов в связи с переездом из районов Крайнего Севера</t>
  </si>
  <si>
    <t xml:space="preserve"> Создание системы  поддержки одаренных детей и популяризация передового педагогического опыта</t>
  </si>
  <si>
    <t>Выплаты всего ,
всего:</t>
  </si>
  <si>
    <t>субсидии на выполнение государственного  (муниципального) задания</t>
  </si>
  <si>
    <t>заработная плата</t>
  </si>
  <si>
    <t>прочие выплаты</t>
  </si>
  <si>
    <t>начисление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</si>
  <si>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</si>
  <si>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</si>
  <si>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</si>
  <si>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</si>
  <si>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услуги</t>
  </si>
  <si>
    <t>пособия по социальной помощи населению</t>
  </si>
  <si>
    <t>прочие расходы</t>
  </si>
  <si>
    <t>Прочие расходы</t>
  </si>
  <si>
    <t>приобретение основных средств</t>
  </si>
  <si>
    <t>Приобретение основных средств</t>
  </si>
  <si>
    <t>материальные запасы</t>
  </si>
  <si>
    <t>субсидии на иные цели</t>
  </si>
  <si>
    <t>Заместитель главного бухгалтера МБУ ПКГО ЦБ</t>
  </si>
  <si>
    <t>Реализация предложений избирателей, поступивших в адрес депутатов (Городская Дума Петропавловск-Кмчатского городдского округа)</t>
  </si>
  <si>
    <t xml:space="preserve"> Приведение муниципальных дошкольных образовательных учреждений в соответствие с требования СанПин и других нормативных документов, направленных на обеспечение безопасных условий организации образовательного процесса, капитальные ремонты в течение всего периода</t>
  </si>
  <si>
    <t>-</t>
  </si>
  <si>
    <t>____________/ Матвеева Л.А. /</t>
  </si>
  <si>
    <t>Муниципальное бюджетное общеобразовательное учреждение "Средняя школа № 4 имени А.М. Горького " Петропавловск-Камчатского городского округа</t>
  </si>
  <si>
    <t>Предоставление общедоступного и бесплатного начального общего, основного общего, среднего (полного) общего образования</t>
  </si>
  <si>
    <t>граждане Петропавловск-Камчатского городского округа в возрасте от 6 лет 6 месяцев до 18 лет и ранее 6,6 лет (по согласованию с учредителем)</t>
  </si>
  <si>
    <t>Изменение тарификационной нагрузги</t>
  </si>
  <si>
    <t>Куприц О.С.</t>
  </si>
  <si>
    <t>Организация отдыха детей  в каникулярное время</t>
  </si>
  <si>
    <t>Реализация предложений избирателей, поступивших в адрес депутатов (Законодательное собрание Камчатского края)</t>
  </si>
  <si>
    <t>Расходы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учреждений в Камчатском крае</t>
  </si>
  <si>
    <t xml:space="preserve">Предоставление социальных гарантий и мер социальной поддержки населения </t>
  </si>
  <si>
    <t>Нереальная к взысканию дебиторская задолженность</t>
  </si>
  <si>
    <t>Кредиторская задолженность в разрезе выплат, предусмотренных Планом финансово-хозяйственной деятельности</t>
  </si>
  <si>
    <t>по приобретению материальных запасов</t>
  </si>
  <si>
    <t>по оплате коммунальных услуг</t>
  </si>
  <si>
    <t>по оплате услуг связи</t>
  </si>
  <si>
    <t>по оплате услуг по содержанию имущества</t>
  </si>
  <si>
    <t>по оплате прочих расходов</t>
  </si>
  <si>
    <t xml:space="preserve">по начислениям на выплаты по оплате труда </t>
  </si>
  <si>
    <r>
      <t xml:space="preserve">Отчет о результатах деятельности муниципального бюджетного учреждения и об использовании закрепленного за ним муниципального имущества за </t>
    </r>
    <r>
      <rPr>
        <b/>
        <u/>
        <sz val="14"/>
        <rFont val="Times New Roman"/>
        <family val="1"/>
        <charset val="204"/>
      </rPr>
      <t xml:space="preserve">2019 </t>
    </r>
    <r>
      <rPr>
        <b/>
        <sz val="14"/>
        <rFont val="Times New Roman"/>
        <family val="1"/>
        <charset val="204"/>
      </rPr>
      <t>год.</t>
    </r>
  </si>
  <si>
    <t>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учреждений в Камчатском крае</t>
  </si>
  <si>
    <t>Внедрение современных форм организации питания, в том числе обеспечение школьных пищеблоков современным технологическим оборудованием и мебелью для обеденных зон школьных столовых</t>
  </si>
  <si>
    <t>Ремонт, восстановление, снос и вывоз разрушенных объектов, находящихся на территории образовательных учреждений</t>
  </si>
  <si>
    <t>прочие несоциальные  выплаты персоналув натуральной форме</t>
  </si>
  <si>
    <t>услуги связи,работы для целей капитальных вложений</t>
  </si>
  <si>
    <t>социальные пособия и компенсация персоналу в денежной форме</t>
  </si>
  <si>
    <t>налоги, пошлины и сборы</t>
  </si>
  <si>
    <t>другие экономические санкции</t>
  </si>
  <si>
    <t>по приобретению основных средств</t>
  </si>
  <si>
    <t>№ 05-01-05/73  от «30» ноября 2015 года;</t>
  </si>
  <si>
    <t>бессрочно</t>
  </si>
  <si>
    <t>от «05» апреля 2011года  № 41АВ 106841</t>
  </si>
  <si>
    <t xml:space="preserve"> Изменения в Устав </t>
  </si>
  <si>
    <t>от 23.12.2015 №05-01-05/154</t>
  </si>
  <si>
    <t>Серия 41 № 000094 №783                     выдано «24» октября 2011г.,</t>
  </si>
  <si>
    <t>с  «24»  октября 2011года до «23» октября 2023  года.</t>
  </si>
  <si>
    <t>Свидетельство о государственной  регистрации права, подтверждающее закрепление за организацией собственности учредителя (на правах оперативного управления или передачи в собственность образовательной организации);</t>
  </si>
  <si>
    <t xml:space="preserve"> Свидетельство об аккредитации организации 
Министерством образования и науки Камчатского края
(наименование органа, выдавшего свидетельство),  срок  действия   свидетельства: 
</t>
  </si>
  <si>
    <t xml:space="preserve">Устав муниципального бюджетного общеобразовательного учреждения «Средней школы №4 имени А.М. Горького» Петропавловск-Камчатского городского округа  
</t>
  </si>
  <si>
    <t>выдана   «21» ноября 2016 года, серия 41Л01 № 0000524, регистрационный номер 2443</t>
  </si>
  <si>
    <t xml:space="preserve"> Лицензия на право ведения образовательной деятельности, установленной
формы </t>
  </si>
  <si>
    <t>Реализация основных общеообразовательных программ начального общего образования</t>
  </si>
  <si>
    <t>Обучающиеся, за исключением детей-инвалидов и инвалидов</t>
  </si>
  <si>
    <t>7-11 лет</t>
  </si>
  <si>
    <t xml:space="preserve">очная </t>
  </si>
  <si>
    <t xml:space="preserve">Доля родителей (законных представителей) удовлетворенных условием и качеством предоставляемой услуги </t>
  </si>
  <si>
    <t>процент</t>
  </si>
  <si>
    <t>Доля своевременно устраненных МОУ нарушений, выявленных в результате проверок надзорно-контрольными органамиисполнительной власти субъекта РФ</t>
  </si>
  <si>
    <t>Доля своевременно устраненных МОУ нарушений, выявленных в результате проверок надзорно-контрольными органами исполнительной власти субъекта РФ</t>
  </si>
  <si>
    <t>дети -инвалиды</t>
  </si>
  <si>
    <t>Реализация основных общеобразовательных программ основного общего образования</t>
  </si>
  <si>
    <t>11-16 лет</t>
  </si>
  <si>
    <t>адаптированная образовательная программа ( ЗПР)</t>
  </si>
  <si>
    <t>Реализация основных общеобразовательных программ среднего общего образования</t>
  </si>
  <si>
    <t>16-18 лет</t>
  </si>
  <si>
    <t>Присмотр и уход</t>
  </si>
  <si>
    <t>Организация отдыха детей и молодежи в каникулярное время</t>
  </si>
  <si>
    <t>7-16 лет</t>
  </si>
  <si>
    <t>Реализация дополнительных общеобразовательных общеразвивающих программ</t>
  </si>
  <si>
    <t>7-18 лет</t>
  </si>
  <si>
    <t>Реализация основных общеобразовательных программ начального общего образования</t>
  </si>
  <si>
    <t>Обучающиеся, за исключением детей-инвалидов и инвалидо</t>
  </si>
  <si>
    <t>очная</t>
  </si>
  <si>
    <t>число обучающихся</t>
  </si>
  <si>
    <t>человек</t>
  </si>
  <si>
    <t>дети-инвалиды</t>
  </si>
  <si>
    <t>Обучающиеся, за исключением инвалидов и детей-инвалидов</t>
  </si>
  <si>
    <t>Увеличение детей с ОВЗ</t>
  </si>
  <si>
    <t xml:space="preserve">11-16 лет </t>
  </si>
  <si>
    <t xml:space="preserve">вновь прибывшие </t>
  </si>
  <si>
    <t xml:space="preserve">Увеличение детей с ОВЗ </t>
  </si>
  <si>
    <t xml:space="preserve">Реализация основных общеобразовательных программ основного общего образования (адаптированная программа) </t>
  </si>
  <si>
    <t>Реализация основных общеобразовательных программ начального общего образования (адаптированная основная общеобразовательная программа)</t>
  </si>
  <si>
    <t>Увеличение количества детей по заявлениям родителей из классов с детьми с ОВЗ (5а, 6бв)</t>
  </si>
  <si>
    <t>Присмотр и уход. Организация отдыха детей и молодежи</t>
  </si>
  <si>
    <t>7-12 лет</t>
  </si>
  <si>
    <t>увеличение количества обучающихся</t>
  </si>
  <si>
    <t>человеко-час</t>
  </si>
  <si>
    <t>человеко-дни</t>
  </si>
  <si>
    <t>Обучающиеся</t>
  </si>
  <si>
    <t>Реализация дополнительных общеобразовательных общеразвивающих программ (естественнонаучная направленность)</t>
  </si>
  <si>
    <t>Реализация дополнительных общеобразовательных общеразвивающих программ (физкультурно-спортивная направленность)</t>
  </si>
  <si>
    <t>Реализация дополнительных общеобразовательных общеразвивающих программ (социально-педагогическая направленность)</t>
  </si>
  <si>
    <t>Реализация дополнительных общеобразовательных общеразвивающих программ (художественная направленность)</t>
  </si>
  <si>
    <t>Реализация дополнительных общеобразовательных общеразвивающих программ (туристско-краеведческая направленность)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</si>
</sst>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7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i/>
      <sz val="12"/>
      <name val="Cambria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NumberFormat="1" applyFont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Border="1"/>
    <xf numFmtId="0" fontId="2" fillId="0" borderId="0" xfId="0" applyFont="1" applyAlignment="1">
      <alignment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Border="1" applyAlignment="1">
      <alignment vertical="top" wrapText="1"/>
    </xf>
    <xf numFmtId="0" fontId="10" fillId="0" borderId="0" xfId="0" applyFont="1"/>
    <xf numFmtId="0" fontId="6" fillId="6" borderId="1" xfId="0" applyFont="1" applyFill="1" applyBorder="1" applyAlignment="1">
      <alignment horizontal="center"/>
    </xf>
    <xf numFmtId="4" fontId="6" fillId="6" borderId="1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Border="1"/>
    <xf numFmtId="4" fontId="2" fillId="0" borderId="1" xfId="0" applyNumberFormat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vertical="top" wrapText="1"/>
    </xf>
    <xf numFmtId="43" fontId="2" fillId="0" borderId="0" xfId="1" applyFont="1" applyAlignment="1">
      <alignment vertical="center" wrapText="1"/>
    </xf>
    <xf numFmtId="43" fontId="2" fillId="0" borderId="0" xfId="1" applyFont="1" applyAlignment="1">
      <alignment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43" fontId="2" fillId="0" borderId="1" xfId="1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top" wrapText="1"/>
    </xf>
    <xf numFmtId="43" fontId="2" fillId="0" borderId="0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4" fontId="2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4" borderId="0" xfId="0" applyFont="1" applyFill="1"/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/>
    <xf numFmtId="0" fontId="2" fillId="4" borderId="0" xfId="0" applyFont="1" applyFill="1" applyBorder="1"/>
    <xf numFmtId="0" fontId="2" fillId="4" borderId="1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6" borderId="4" xfId="0" applyNumberFormat="1" applyFont="1" applyFill="1" applyBorder="1" applyAlignment="1">
      <alignment horizontal="left" vertical="top"/>
    </xf>
    <xf numFmtId="0" fontId="6" fillId="6" borderId="8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left" vertical="top" wrapText="1"/>
    </xf>
    <xf numFmtId="0" fontId="14" fillId="0" borderId="8" xfId="0" applyNumberFormat="1" applyFont="1" applyFill="1" applyBorder="1" applyAlignment="1">
      <alignment horizontal="left" vertical="top" wrapText="1"/>
    </xf>
    <xf numFmtId="0" fontId="6" fillId="6" borderId="4" xfId="0" applyNumberFormat="1" applyFont="1" applyFill="1" applyBorder="1" applyAlignment="1">
      <alignment horizontal="left" vertical="top" wrapText="1"/>
    </xf>
    <xf numFmtId="0" fontId="6" fillId="6" borderId="8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4" fillId="0" borderId="4" xfId="0" applyNumberFormat="1" applyFont="1" applyFill="1" applyBorder="1" applyAlignment="1">
      <alignment horizontal="center" vertical="top" wrapText="1"/>
    </xf>
    <xf numFmtId="0" fontId="14" fillId="0" borderId="8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7" fontId="1" fillId="0" borderId="5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1"/>
  <sheetViews>
    <sheetView view="pageBreakPreview" topLeftCell="A121" zoomScale="80" zoomScaleNormal="75" zoomScaleSheetLayoutView="80" workbookViewId="0">
      <selection activeCell="Q36" sqref="O28:Q36"/>
    </sheetView>
  </sheetViews>
  <sheetFormatPr defaultColWidth="9.140625" defaultRowHeight="15.75" x14ac:dyDescent="0.25"/>
  <cols>
    <col min="1" max="1" width="6.42578125" style="1" customWidth="1"/>
    <col min="2" max="2" width="29.5703125" style="1" customWidth="1"/>
    <col min="3" max="3" width="12.28515625" style="1" customWidth="1"/>
    <col min="4" max="4" width="11.140625" style="1" customWidth="1"/>
    <col min="5" max="5" width="14.140625" style="1" customWidth="1"/>
    <col min="6" max="6" width="12.5703125" style="1" customWidth="1"/>
    <col min="7" max="7" width="14" style="1" customWidth="1"/>
    <col min="8" max="10" width="9.140625" style="1" customWidth="1"/>
    <col min="11" max="11" width="6.140625" style="1" customWidth="1"/>
    <col min="12" max="13" width="9.140625" style="1" customWidth="1"/>
    <col min="14" max="14" width="14.42578125" style="1" customWidth="1"/>
    <col min="15" max="15" width="9.140625" style="1" customWidth="1"/>
    <col min="16" max="16384" width="9.140625" style="1"/>
  </cols>
  <sheetData>
    <row r="1" spans="1:100" x14ac:dyDescent="0.25">
      <c r="D1" s="73"/>
      <c r="E1" s="73"/>
      <c r="F1" s="73"/>
      <c r="G1" s="73"/>
      <c r="H1" s="3"/>
      <c r="I1" s="3"/>
      <c r="J1" s="157" t="s">
        <v>78</v>
      </c>
      <c r="K1" s="157"/>
      <c r="L1" s="157"/>
      <c r="M1" s="157"/>
      <c r="N1" s="157"/>
      <c r="O1" s="157"/>
      <c r="P1" s="157"/>
      <c r="Q1" s="157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37.5" customHeight="1" x14ac:dyDescent="0.25">
      <c r="D2" s="72"/>
      <c r="E2" s="72"/>
      <c r="F2" s="72"/>
      <c r="G2" s="72"/>
      <c r="H2" s="72"/>
      <c r="I2" s="72"/>
      <c r="J2" s="72"/>
      <c r="K2" s="72"/>
      <c r="L2" s="158" t="s">
        <v>74</v>
      </c>
      <c r="M2" s="158"/>
      <c r="N2" s="158"/>
      <c r="O2" s="158"/>
      <c r="P2" s="158"/>
      <c r="Q2" s="158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2" customHeight="1" x14ac:dyDescent="0.25">
      <c r="D3" s="158"/>
      <c r="E3" s="158"/>
      <c r="F3" s="158"/>
      <c r="G3" s="158"/>
      <c r="H3" s="3"/>
      <c r="I3" s="3"/>
      <c r="J3" s="158"/>
      <c r="K3" s="158"/>
      <c r="L3" s="158"/>
      <c r="M3" s="15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0.5" customHeight="1" x14ac:dyDescent="0.25">
      <c r="D4" s="20"/>
      <c r="E4" s="20"/>
      <c r="F4" s="20"/>
      <c r="G4" s="20"/>
      <c r="H4" s="3"/>
      <c r="I4" s="3"/>
      <c r="J4" s="20"/>
      <c r="K4" s="20"/>
      <c r="L4" s="20"/>
      <c r="M4" s="2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0" x14ac:dyDescent="0.25">
      <c r="B5" s="30" t="s">
        <v>79</v>
      </c>
      <c r="C5" s="30"/>
      <c r="D5" s="30"/>
      <c r="F5" s="166"/>
      <c r="G5" s="166"/>
      <c r="H5" s="3"/>
      <c r="I5" s="166" t="s">
        <v>77</v>
      </c>
      <c r="J5" s="166"/>
      <c r="K5" s="166"/>
      <c r="L5" s="166"/>
      <c r="M5" s="16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107.25" customHeight="1" x14ac:dyDescent="0.25">
      <c r="B6" s="62" t="s">
        <v>100</v>
      </c>
      <c r="C6" s="62"/>
      <c r="D6" s="62"/>
      <c r="F6" s="165"/>
      <c r="G6" s="165"/>
      <c r="H6" s="3"/>
      <c r="I6" s="165" t="s">
        <v>81</v>
      </c>
      <c r="J6" s="165"/>
      <c r="K6" s="165"/>
      <c r="L6" s="165"/>
      <c r="M6" s="165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00" ht="9.75" customHeight="1" x14ac:dyDescent="0.25">
      <c r="B7" s="20"/>
      <c r="C7" s="20"/>
      <c r="D7" s="20"/>
      <c r="F7" s="20"/>
      <c r="G7" s="20"/>
      <c r="H7" s="3"/>
      <c r="I7" s="3"/>
      <c r="J7" s="20"/>
      <c r="L7" s="20"/>
      <c r="M7" s="2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00" ht="17.25" customHeight="1" x14ac:dyDescent="0.25">
      <c r="B8" s="27" t="s">
        <v>80</v>
      </c>
      <c r="C8" s="28"/>
      <c r="D8" s="29"/>
      <c r="F8" s="20"/>
      <c r="G8" s="28"/>
      <c r="H8" s="3"/>
      <c r="I8" s="3"/>
      <c r="J8" s="29"/>
      <c r="L8" s="20"/>
      <c r="M8" s="28" t="s">
        <v>178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</row>
    <row r="9" spans="1:100" ht="14.25" customHeight="1" x14ac:dyDescent="0.25">
      <c r="D9" s="20"/>
      <c r="E9" s="20"/>
      <c r="F9" s="20"/>
      <c r="G9" s="2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</row>
    <row r="10" spans="1:100" ht="14.25" customHeight="1" thickBot="1" x14ac:dyDescent="0.3">
      <c r="A10" s="172" t="s">
        <v>179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00" s="70" customFormat="1" ht="25.5" customHeight="1" x14ac:dyDescent="0.2">
      <c r="A11" s="176" t="s">
        <v>108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</row>
    <row r="12" spans="1:100" ht="38.25" customHeight="1" x14ac:dyDescent="0.3">
      <c r="A12" s="169" t="s">
        <v>196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00" ht="9.75" customHeight="1" x14ac:dyDescent="0.25">
      <c r="D13" s="20"/>
      <c r="E13" s="20"/>
      <c r="F13" s="20"/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0" x14ac:dyDescent="0.25">
      <c r="A14" s="168" t="s">
        <v>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</row>
    <row r="15" spans="1:100" ht="8.25" customHeight="1" x14ac:dyDescent="0.25"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</row>
    <row r="16" spans="1:100" s="3" customFormat="1" x14ac:dyDescent="0.25">
      <c r="A16" s="167" t="s">
        <v>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</row>
    <row r="17" spans="1:122" s="3" customFormat="1" ht="9.75" customHeight="1" x14ac:dyDescent="0.25"/>
    <row r="18" spans="1:122" s="31" customFormat="1" ht="43.5" customHeight="1" x14ac:dyDescent="0.2">
      <c r="A18" s="4" t="s">
        <v>7</v>
      </c>
      <c r="B18" s="164" t="s">
        <v>1</v>
      </c>
      <c r="C18" s="164"/>
      <c r="D18" s="164"/>
      <c r="E18" s="164"/>
      <c r="F18" s="164"/>
      <c r="G18" s="164"/>
      <c r="H18" s="164" t="s">
        <v>2</v>
      </c>
      <c r="I18" s="164"/>
      <c r="J18" s="164"/>
      <c r="K18" s="164"/>
      <c r="L18" s="164" t="s">
        <v>3</v>
      </c>
      <c r="M18" s="164"/>
      <c r="N18" s="16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1:122" ht="96" customHeight="1" x14ac:dyDescent="0.25">
      <c r="A19" s="2" t="s">
        <v>8</v>
      </c>
      <c r="B19" s="160" t="s">
        <v>180</v>
      </c>
      <c r="C19" s="161"/>
      <c r="D19" s="161"/>
      <c r="E19" s="161"/>
      <c r="F19" s="161"/>
      <c r="G19" s="162"/>
      <c r="H19" s="177"/>
      <c r="I19" s="178"/>
      <c r="J19" s="178"/>
      <c r="K19" s="179"/>
      <c r="L19" s="173" t="s">
        <v>181</v>
      </c>
      <c r="M19" s="174"/>
      <c r="N19" s="17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</row>
    <row r="20" spans="1:122" x14ac:dyDescent="0.25">
      <c r="A20" s="2" t="s">
        <v>9</v>
      </c>
      <c r="B20" s="159"/>
      <c r="C20" s="159"/>
      <c r="D20" s="159"/>
      <c r="E20" s="159"/>
      <c r="F20" s="159"/>
      <c r="G20" s="159"/>
      <c r="H20" s="163"/>
      <c r="I20" s="163"/>
      <c r="J20" s="163"/>
      <c r="K20" s="163"/>
      <c r="L20" s="163"/>
      <c r="M20" s="163"/>
      <c r="N20" s="16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</row>
    <row r="21" spans="1:122" x14ac:dyDescent="0.25"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</row>
    <row r="22" spans="1:122" s="31" customFormat="1" ht="43.5" customHeight="1" x14ac:dyDescent="0.2">
      <c r="A22" s="4" t="s">
        <v>7</v>
      </c>
      <c r="B22" s="164" t="s">
        <v>4</v>
      </c>
      <c r="C22" s="164"/>
      <c r="D22" s="164"/>
      <c r="E22" s="164"/>
      <c r="F22" s="164"/>
      <c r="G22" s="164"/>
      <c r="H22" s="164" t="s">
        <v>2</v>
      </c>
      <c r="I22" s="164"/>
      <c r="J22" s="164"/>
      <c r="K22" s="164"/>
      <c r="L22" s="164" t="s">
        <v>3</v>
      </c>
      <c r="M22" s="164"/>
      <c r="N22" s="16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</row>
    <row r="23" spans="1:122" x14ac:dyDescent="0.25">
      <c r="A23" s="2" t="s">
        <v>8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</row>
    <row r="24" spans="1:122" x14ac:dyDescent="0.25">
      <c r="A24" s="2" t="s">
        <v>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</row>
    <row r="25" spans="1:122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22" ht="45.75" customHeight="1" x14ac:dyDescent="0.25">
      <c r="A26" s="170" t="s">
        <v>6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22" s="65" customFormat="1" ht="33.75" customHeight="1" x14ac:dyDescent="0.2">
      <c r="A27" s="64" t="s">
        <v>101</v>
      </c>
      <c r="B27" s="180" t="s">
        <v>102</v>
      </c>
      <c r="C27" s="180"/>
      <c r="D27" s="180"/>
      <c r="E27" s="180"/>
      <c r="F27" s="180"/>
      <c r="G27" s="180"/>
      <c r="H27" s="180"/>
      <c r="I27" s="180" t="s">
        <v>103</v>
      </c>
      <c r="J27" s="180"/>
      <c r="K27" s="180"/>
      <c r="L27" s="180" t="s">
        <v>104</v>
      </c>
      <c r="M27" s="180"/>
      <c r="N27" s="180"/>
    </row>
    <row r="28" spans="1:122" s="148" customFormat="1" ht="149.25" customHeight="1" x14ac:dyDescent="0.25">
      <c r="A28" s="147" t="s">
        <v>8</v>
      </c>
      <c r="B28" s="186" t="s">
        <v>215</v>
      </c>
      <c r="C28" s="187"/>
      <c r="D28" s="187"/>
      <c r="E28" s="187"/>
      <c r="F28" s="187"/>
      <c r="G28" s="187"/>
      <c r="H28" s="187"/>
      <c r="I28" s="181" t="s">
        <v>206</v>
      </c>
      <c r="J28" s="184"/>
      <c r="K28" s="185"/>
      <c r="L28" s="188" t="s">
        <v>207</v>
      </c>
      <c r="M28" s="182"/>
      <c r="N28" s="183"/>
    </row>
    <row r="29" spans="1:122" s="103" customFormat="1" ht="149.25" customHeight="1" x14ac:dyDescent="0.25">
      <c r="A29" s="147"/>
      <c r="B29" s="181" t="s">
        <v>209</v>
      </c>
      <c r="C29" s="184"/>
      <c r="D29" s="184"/>
      <c r="E29" s="184"/>
      <c r="F29" s="184"/>
      <c r="G29" s="184"/>
      <c r="H29" s="185"/>
      <c r="I29" s="181" t="s">
        <v>210</v>
      </c>
      <c r="J29" s="184"/>
      <c r="K29" s="185"/>
      <c r="L29" s="188" t="s">
        <v>207</v>
      </c>
      <c r="M29" s="182"/>
      <c r="N29" s="183"/>
      <c r="O29" s="148"/>
      <c r="P29" s="148"/>
      <c r="Q29" s="148"/>
    </row>
    <row r="30" spans="1:122" s="103" customFormat="1" ht="83.25" customHeight="1" x14ac:dyDescent="0.25">
      <c r="A30" s="147" t="s">
        <v>9</v>
      </c>
      <c r="B30" s="181" t="s">
        <v>213</v>
      </c>
      <c r="C30" s="184"/>
      <c r="D30" s="184"/>
      <c r="E30" s="184"/>
      <c r="F30" s="184"/>
      <c r="G30" s="184"/>
      <c r="H30" s="185"/>
      <c r="I30" s="181" t="s">
        <v>208</v>
      </c>
      <c r="J30" s="184"/>
      <c r="K30" s="185"/>
      <c r="L30" s="188" t="s">
        <v>207</v>
      </c>
      <c r="M30" s="182"/>
      <c r="N30" s="183"/>
      <c r="O30" s="151"/>
      <c r="P30" s="151"/>
      <c r="Q30" s="151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</row>
    <row r="31" spans="1:122" s="103" customFormat="1" ht="150" customHeight="1" x14ac:dyDescent="0.25">
      <c r="A31" s="147" t="s">
        <v>10</v>
      </c>
      <c r="B31" s="181" t="s">
        <v>214</v>
      </c>
      <c r="C31" s="184"/>
      <c r="D31" s="184"/>
      <c r="E31" s="184"/>
      <c r="F31" s="184"/>
      <c r="G31" s="184"/>
      <c r="H31" s="185"/>
      <c r="I31" s="181" t="s">
        <v>211</v>
      </c>
      <c r="J31" s="184"/>
      <c r="K31" s="185"/>
      <c r="L31" s="181" t="s">
        <v>212</v>
      </c>
      <c r="M31" s="184"/>
      <c r="N31" s="185"/>
      <c r="O31" s="151"/>
      <c r="P31" s="151"/>
      <c r="Q31" s="151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</row>
    <row r="32" spans="1:122" s="103" customFormat="1" ht="78" customHeight="1" x14ac:dyDescent="0.25">
      <c r="A32" s="147" t="s">
        <v>82</v>
      </c>
      <c r="B32" s="181" t="s">
        <v>217</v>
      </c>
      <c r="C32" s="182"/>
      <c r="D32" s="182"/>
      <c r="E32" s="182"/>
      <c r="F32" s="182"/>
      <c r="G32" s="182"/>
      <c r="H32" s="183"/>
      <c r="I32" s="181" t="s">
        <v>216</v>
      </c>
      <c r="J32" s="184"/>
      <c r="K32" s="185"/>
      <c r="L32" s="188" t="s">
        <v>207</v>
      </c>
      <c r="M32" s="182"/>
      <c r="N32" s="183"/>
      <c r="O32" s="151"/>
      <c r="P32" s="151"/>
      <c r="Q32" s="151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</row>
    <row r="33" spans="1:122" x14ac:dyDescent="0.25">
      <c r="H33" s="3"/>
      <c r="I33" s="3"/>
      <c r="J33" s="3"/>
      <c r="K33" s="3"/>
      <c r="L33" s="3"/>
      <c r="M33" s="3"/>
      <c r="N33" s="3"/>
      <c r="O33" s="151"/>
      <c r="P33" s="151"/>
      <c r="Q33" s="151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</row>
    <row r="34" spans="1:122" x14ac:dyDescent="0.25">
      <c r="A34" s="171" t="s">
        <v>134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51"/>
      <c r="P34" s="151"/>
      <c r="Q34" s="151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</row>
    <row r="35" spans="1:122" x14ac:dyDescent="0.25">
      <c r="A35" s="21"/>
      <c r="B35" s="21"/>
      <c r="C35" s="21"/>
      <c r="D35" s="21"/>
      <c r="E35" s="21"/>
      <c r="F35" s="21"/>
      <c r="G35" s="21"/>
      <c r="H35" s="3"/>
      <c r="I35" s="3"/>
      <c r="J35" s="3"/>
      <c r="K35" s="3"/>
      <c r="L35" s="3"/>
      <c r="M35" s="3"/>
      <c r="N35" s="3"/>
      <c r="O35" s="151"/>
      <c r="P35" s="151"/>
      <c r="Q35" s="151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</row>
    <row r="36" spans="1:122" x14ac:dyDescent="0.25">
      <c r="A36" s="21"/>
      <c r="B36" s="21"/>
      <c r="C36" s="21"/>
      <c r="D36" s="21"/>
      <c r="E36" s="21"/>
      <c r="F36" s="21"/>
      <c r="G36" s="21"/>
      <c r="H36" s="3"/>
      <c r="I36" s="3"/>
      <c r="J36" s="3"/>
      <c r="K36" s="3"/>
      <c r="L36" s="3"/>
      <c r="M36" s="3"/>
      <c r="N36" s="3"/>
      <c r="O36" s="151"/>
      <c r="P36" s="151"/>
      <c r="Q36" s="151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</row>
    <row r="37" spans="1:122" s="35" customFormat="1" ht="90" customHeight="1" x14ac:dyDescent="0.25">
      <c r="A37" s="153" t="s">
        <v>11</v>
      </c>
      <c r="B37" s="153" t="s">
        <v>12</v>
      </c>
      <c r="C37" s="153" t="s">
        <v>13</v>
      </c>
      <c r="D37" s="153" t="s">
        <v>14</v>
      </c>
      <c r="E37" s="153" t="s">
        <v>15</v>
      </c>
      <c r="F37" s="153" t="s">
        <v>83</v>
      </c>
      <c r="G37" s="153" t="s">
        <v>16</v>
      </c>
      <c r="H37" s="164" t="s">
        <v>114</v>
      </c>
      <c r="I37" s="164"/>
      <c r="J37" s="164"/>
      <c r="K37" s="164"/>
      <c r="L37" s="164"/>
      <c r="M37" s="164"/>
      <c r="N37" s="164"/>
      <c r="O37" s="164"/>
      <c r="P37" s="34"/>
      <c r="Q37" s="34"/>
      <c r="R37" s="34"/>
      <c r="S37" s="34"/>
      <c r="T37" s="34"/>
      <c r="U37" s="34"/>
      <c r="V37" s="34"/>
      <c r="W37" s="33"/>
      <c r="X37" s="33"/>
      <c r="Y37" s="33"/>
      <c r="Z37" s="33"/>
      <c r="AA37" s="33"/>
      <c r="AB37" s="33"/>
      <c r="AC37" s="34"/>
      <c r="AD37" s="34"/>
      <c r="AE37" s="34"/>
      <c r="AF37" s="34"/>
      <c r="AG37" s="34"/>
      <c r="AH37" s="34"/>
      <c r="AI37" s="34"/>
      <c r="AJ37" s="33"/>
      <c r="AK37" s="33"/>
      <c r="AL37" s="33"/>
      <c r="AM37" s="33"/>
      <c r="AN37" s="33"/>
      <c r="AO37" s="34"/>
      <c r="AP37" s="34"/>
      <c r="AQ37" s="34"/>
      <c r="AR37" s="34"/>
      <c r="AS37" s="34"/>
      <c r="AT37" s="34"/>
      <c r="AU37" s="34"/>
      <c r="AV37" s="34"/>
      <c r="AW37" s="33"/>
      <c r="AX37" s="33"/>
      <c r="AY37" s="33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3"/>
      <c r="BK37" s="34"/>
      <c r="BL37" s="34"/>
      <c r="BM37" s="34"/>
      <c r="BN37" s="34"/>
      <c r="BO37" s="34"/>
      <c r="BP37" s="33"/>
      <c r="BQ37" s="33"/>
      <c r="BR37" s="34"/>
      <c r="BS37" s="34"/>
      <c r="BT37" s="33"/>
      <c r="BU37" s="34"/>
      <c r="BV37" s="34"/>
      <c r="BW37" s="34"/>
      <c r="BX37" s="34"/>
      <c r="BY37" s="34"/>
      <c r="BZ37" s="33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3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</row>
    <row r="38" spans="1:122" s="35" customFormat="1" ht="47.25" customHeight="1" x14ac:dyDescent="0.25">
      <c r="A38" s="154"/>
      <c r="B38" s="154"/>
      <c r="C38" s="154"/>
      <c r="D38" s="154"/>
      <c r="E38" s="154"/>
      <c r="F38" s="154"/>
      <c r="G38" s="154"/>
      <c r="H38" s="156" t="s">
        <v>111</v>
      </c>
      <c r="I38" s="156"/>
      <c r="J38" s="156" t="s">
        <v>105</v>
      </c>
      <c r="K38" s="156"/>
      <c r="L38" s="156" t="s">
        <v>106</v>
      </c>
      <c r="M38" s="156"/>
      <c r="N38" s="156" t="s">
        <v>107</v>
      </c>
      <c r="O38" s="156"/>
      <c r="P38" s="34"/>
      <c r="Q38" s="34"/>
      <c r="R38" s="34"/>
      <c r="S38" s="34"/>
      <c r="T38" s="34"/>
      <c r="U38" s="34"/>
      <c r="V38" s="34"/>
      <c r="W38" s="33"/>
      <c r="X38" s="33"/>
      <c r="Y38" s="33"/>
      <c r="Z38" s="33"/>
      <c r="AA38" s="33"/>
      <c r="AB38" s="33"/>
      <c r="AC38" s="34"/>
      <c r="AD38" s="34"/>
      <c r="AE38" s="34"/>
      <c r="AF38" s="34"/>
      <c r="AG38" s="34"/>
      <c r="AH38" s="34"/>
      <c r="AI38" s="34"/>
      <c r="AJ38" s="33"/>
      <c r="AK38" s="33"/>
      <c r="AL38" s="33"/>
      <c r="AM38" s="33"/>
      <c r="AN38" s="33"/>
      <c r="AO38" s="34"/>
      <c r="AP38" s="34"/>
      <c r="AQ38" s="34"/>
      <c r="AR38" s="34"/>
      <c r="AS38" s="34"/>
      <c r="AT38" s="34"/>
      <c r="AU38" s="34"/>
      <c r="AV38" s="34"/>
      <c r="AW38" s="33"/>
      <c r="AX38" s="33"/>
      <c r="AY38" s="33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3"/>
      <c r="BK38" s="34"/>
      <c r="BL38" s="34"/>
      <c r="BM38" s="34"/>
      <c r="BN38" s="34"/>
      <c r="BO38" s="34"/>
      <c r="BP38" s="33"/>
      <c r="BQ38" s="33"/>
      <c r="BR38" s="34"/>
      <c r="BS38" s="34"/>
      <c r="BT38" s="33"/>
      <c r="BU38" s="34"/>
      <c r="BV38" s="34"/>
      <c r="BW38" s="34"/>
      <c r="BX38" s="34"/>
      <c r="BY38" s="34"/>
      <c r="BZ38" s="33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3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</row>
    <row r="39" spans="1:122" s="68" customFormat="1" ht="33.75" customHeight="1" x14ac:dyDescent="0.2">
      <c r="A39" s="155"/>
      <c r="B39" s="155"/>
      <c r="C39" s="155"/>
      <c r="D39" s="155"/>
      <c r="E39" s="155"/>
      <c r="F39" s="155"/>
      <c r="G39" s="155"/>
      <c r="H39" s="71" t="s">
        <v>112</v>
      </c>
      <c r="I39" s="71" t="s">
        <v>113</v>
      </c>
      <c r="J39" s="71" t="s">
        <v>112</v>
      </c>
      <c r="K39" s="71" t="s">
        <v>113</v>
      </c>
      <c r="L39" s="71" t="s">
        <v>112</v>
      </c>
      <c r="M39" s="71" t="s">
        <v>113</v>
      </c>
      <c r="N39" s="71" t="s">
        <v>112</v>
      </c>
      <c r="O39" s="71" t="s">
        <v>113</v>
      </c>
      <c r="P39" s="66"/>
      <c r="Q39" s="66"/>
      <c r="R39" s="66"/>
      <c r="S39" s="66"/>
      <c r="T39" s="66"/>
      <c r="U39" s="66"/>
      <c r="V39" s="66"/>
      <c r="W39" s="67"/>
      <c r="X39" s="67"/>
      <c r="Y39" s="67"/>
      <c r="Z39" s="67"/>
      <c r="AA39" s="67"/>
      <c r="AB39" s="67"/>
      <c r="AC39" s="66"/>
      <c r="AD39" s="66"/>
      <c r="AE39" s="66"/>
      <c r="AF39" s="66"/>
      <c r="AG39" s="66"/>
      <c r="AH39" s="66"/>
      <c r="AI39" s="66"/>
      <c r="AJ39" s="67"/>
      <c r="AK39" s="67"/>
      <c r="AL39" s="67"/>
      <c r="AM39" s="67"/>
      <c r="AN39" s="67"/>
      <c r="AO39" s="66"/>
      <c r="AP39" s="66"/>
      <c r="AQ39" s="66"/>
      <c r="AR39" s="66"/>
      <c r="AS39" s="66"/>
      <c r="AT39" s="66"/>
      <c r="AU39" s="66"/>
      <c r="AV39" s="66"/>
      <c r="AW39" s="67"/>
      <c r="AX39" s="67"/>
      <c r="AY39" s="67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7"/>
      <c r="BK39" s="66"/>
      <c r="BL39" s="66"/>
      <c r="BM39" s="66"/>
      <c r="BN39" s="66"/>
      <c r="BO39" s="66"/>
      <c r="BP39" s="67"/>
      <c r="BQ39" s="67"/>
      <c r="BR39" s="66"/>
      <c r="BS39" s="66"/>
      <c r="BT39" s="67"/>
      <c r="BU39" s="66"/>
      <c r="BV39" s="66"/>
      <c r="BW39" s="66"/>
      <c r="BX39" s="66"/>
      <c r="BY39" s="66"/>
      <c r="BZ39" s="67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7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</row>
    <row r="40" spans="1:122" s="40" customFormat="1" ht="15" x14ac:dyDescent="0.25">
      <c r="A40" s="36">
        <v>1</v>
      </c>
      <c r="B40" s="36">
        <v>2</v>
      </c>
      <c r="C40" s="36">
        <v>3</v>
      </c>
      <c r="D40" s="36">
        <v>4</v>
      </c>
      <c r="E40" s="36">
        <v>5</v>
      </c>
      <c r="F40" s="37">
        <v>6</v>
      </c>
      <c r="G40" s="36">
        <v>7</v>
      </c>
      <c r="H40" s="36">
        <v>8</v>
      </c>
      <c r="I40" s="36">
        <v>9</v>
      </c>
      <c r="J40" s="36">
        <v>10</v>
      </c>
      <c r="K40" s="36">
        <v>11</v>
      </c>
      <c r="L40" s="36">
        <v>12</v>
      </c>
      <c r="M40" s="36">
        <v>13</v>
      </c>
      <c r="N40" s="36">
        <v>14</v>
      </c>
      <c r="O40" s="36">
        <v>15</v>
      </c>
      <c r="P40" s="39"/>
      <c r="Q40" s="39"/>
      <c r="R40" s="39"/>
      <c r="S40" s="39"/>
      <c r="T40" s="39"/>
      <c r="U40" s="39"/>
      <c r="V40" s="39"/>
      <c r="W40" s="38"/>
      <c r="X40" s="38"/>
      <c r="Y40" s="38"/>
      <c r="Z40" s="38"/>
      <c r="AA40" s="38"/>
      <c r="AB40" s="38"/>
      <c r="AC40" s="39"/>
      <c r="AD40" s="39"/>
      <c r="AE40" s="39"/>
      <c r="AF40" s="39"/>
      <c r="AG40" s="39"/>
      <c r="AH40" s="39"/>
      <c r="AI40" s="39"/>
      <c r="AJ40" s="38"/>
      <c r="AK40" s="38"/>
      <c r="AL40" s="38"/>
      <c r="AM40" s="38"/>
      <c r="AN40" s="38"/>
      <c r="AO40" s="39"/>
      <c r="AP40" s="39"/>
      <c r="AQ40" s="39"/>
      <c r="AR40" s="39"/>
      <c r="AS40" s="39"/>
      <c r="AT40" s="39"/>
      <c r="AU40" s="39"/>
      <c r="AV40" s="39"/>
      <c r="AW40" s="38"/>
      <c r="AX40" s="38"/>
      <c r="AY40" s="38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8"/>
      <c r="BK40" s="39"/>
      <c r="BL40" s="39"/>
      <c r="BM40" s="39"/>
      <c r="BN40" s="39"/>
      <c r="BO40" s="39"/>
      <c r="BP40" s="38"/>
      <c r="BQ40" s="38"/>
      <c r="BR40" s="39"/>
      <c r="BS40" s="39"/>
      <c r="BT40" s="38"/>
      <c r="BU40" s="39"/>
      <c r="BV40" s="39"/>
      <c r="BW40" s="39"/>
      <c r="BX40" s="39"/>
      <c r="BY40" s="39"/>
      <c r="BZ40" s="38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8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</row>
    <row r="41" spans="1:122" s="35" customFormat="1" ht="15" x14ac:dyDescent="0.25">
      <c r="A41" s="41" t="s">
        <v>21</v>
      </c>
      <c r="B41" s="41"/>
      <c r="C41" s="42"/>
      <c r="D41" s="41"/>
      <c r="E41" s="41"/>
      <c r="F41" s="43"/>
      <c r="G41" s="41"/>
      <c r="H41" s="41"/>
      <c r="I41" s="41"/>
      <c r="J41" s="41"/>
      <c r="K41" s="41"/>
      <c r="L41" s="41"/>
      <c r="M41" s="41"/>
      <c r="N41" s="41"/>
      <c r="O41" s="41"/>
      <c r="P41" s="44"/>
      <c r="Q41" s="44"/>
      <c r="R41" s="44"/>
      <c r="S41" s="44"/>
      <c r="T41" s="44"/>
      <c r="U41" s="44"/>
      <c r="V41" s="44"/>
      <c r="W41" s="33"/>
      <c r="X41" s="33"/>
      <c r="Y41" s="33"/>
      <c r="Z41" s="33"/>
      <c r="AA41" s="33"/>
      <c r="AB41" s="33"/>
      <c r="AC41" s="44"/>
      <c r="AD41" s="44"/>
      <c r="AE41" s="44"/>
      <c r="AF41" s="44"/>
      <c r="AG41" s="44"/>
      <c r="AH41" s="44"/>
      <c r="AI41" s="44"/>
      <c r="AJ41" s="33"/>
      <c r="AK41" s="33"/>
      <c r="AL41" s="33"/>
      <c r="AM41" s="33"/>
      <c r="AN41" s="33"/>
      <c r="AO41" s="44"/>
      <c r="AP41" s="44"/>
      <c r="AQ41" s="44"/>
      <c r="AR41" s="44"/>
      <c r="AS41" s="44"/>
      <c r="AT41" s="44"/>
      <c r="AU41" s="44"/>
      <c r="AV41" s="44"/>
      <c r="AW41" s="33"/>
      <c r="AX41" s="33"/>
      <c r="AY41" s="33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33"/>
      <c r="BK41" s="44"/>
      <c r="BL41" s="44"/>
      <c r="BM41" s="44"/>
      <c r="BN41" s="44"/>
      <c r="BO41" s="44"/>
      <c r="BP41" s="33"/>
      <c r="BQ41" s="33"/>
      <c r="BR41" s="44"/>
      <c r="BS41" s="44"/>
      <c r="BT41" s="33"/>
      <c r="BU41" s="44"/>
      <c r="BV41" s="44"/>
      <c r="BW41" s="44"/>
      <c r="BX41" s="44"/>
      <c r="BY41" s="44"/>
      <c r="BZ41" s="33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33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</row>
    <row r="42" spans="1:122" s="35" customFormat="1" x14ac:dyDescent="0.25">
      <c r="A42" s="41">
        <v>1</v>
      </c>
      <c r="B42" s="32" t="s">
        <v>18</v>
      </c>
      <c r="C42" s="115">
        <v>5</v>
      </c>
      <c r="D42" s="143">
        <v>5</v>
      </c>
      <c r="E42" s="115"/>
      <c r="F42" s="116">
        <v>5</v>
      </c>
      <c r="G42" s="139">
        <v>111422.61</v>
      </c>
      <c r="H42" s="149"/>
      <c r="I42" s="149"/>
      <c r="J42" s="149">
        <v>5</v>
      </c>
      <c r="K42" s="149">
        <v>5</v>
      </c>
      <c r="L42" s="149"/>
      <c r="M42" s="149"/>
      <c r="N42" s="149"/>
      <c r="O42" s="149"/>
      <c r="P42" s="34"/>
      <c r="Q42" s="34"/>
      <c r="R42" s="34"/>
      <c r="S42" s="34"/>
      <c r="T42" s="34"/>
      <c r="U42" s="34"/>
      <c r="V42" s="34"/>
      <c r="W42" s="33"/>
      <c r="X42" s="33"/>
      <c r="Y42" s="33"/>
      <c r="Z42" s="33"/>
      <c r="AA42" s="33"/>
      <c r="AB42" s="33"/>
      <c r="AC42" s="46"/>
      <c r="AD42" s="46"/>
      <c r="AE42" s="46"/>
      <c r="AF42" s="46"/>
      <c r="AG42" s="46"/>
      <c r="AH42" s="46"/>
      <c r="AI42" s="46"/>
      <c r="AJ42" s="33"/>
      <c r="AK42" s="33"/>
      <c r="AL42" s="33"/>
      <c r="AM42" s="33"/>
      <c r="AN42" s="33"/>
      <c r="AO42" s="46"/>
      <c r="AP42" s="46"/>
      <c r="AQ42" s="46"/>
      <c r="AR42" s="46"/>
      <c r="AS42" s="46"/>
      <c r="AT42" s="46"/>
      <c r="AU42" s="46"/>
      <c r="AV42" s="46"/>
      <c r="AW42" s="33"/>
      <c r="AX42" s="33"/>
      <c r="AY42" s="33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7"/>
      <c r="BK42" s="47"/>
      <c r="BL42" s="47"/>
      <c r="BM42" s="47"/>
      <c r="BN42" s="47"/>
      <c r="BO42" s="47"/>
      <c r="BP42" s="33"/>
      <c r="BQ42" s="33"/>
      <c r="BR42" s="47"/>
      <c r="BS42" s="47"/>
      <c r="BT42" s="33"/>
      <c r="BU42" s="47"/>
      <c r="BV42" s="47"/>
      <c r="BW42" s="47"/>
      <c r="BX42" s="47"/>
      <c r="BY42" s="47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33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</row>
    <row r="43" spans="1:122" s="35" customFormat="1" ht="63" x14ac:dyDescent="0.25">
      <c r="A43" s="41">
        <v>2</v>
      </c>
      <c r="B43" s="32" t="s">
        <v>19</v>
      </c>
      <c r="C43" s="117">
        <f>41.56+5</f>
        <v>46.56</v>
      </c>
      <c r="D43" s="143">
        <v>51.61</v>
      </c>
      <c r="E43" s="54" t="s">
        <v>182</v>
      </c>
      <c r="F43" s="118">
        <v>25</v>
      </c>
      <c r="G43" s="117">
        <v>64130.79</v>
      </c>
      <c r="H43" s="149"/>
      <c r="I43" s="149"/>
      <c r="J43" s="149">
        <v>26</v>
      </c>
      <c r="K43" s="149">
        <v>27</v>
      </c>
      <c r="L43" s="149">
        <v>1</v>
      </c>
      <c r="M43" s="149">
        <v>1</v>
      </c>
      <c r="N43" s="149"/>
      <c r="O43" s="149"/>
      <c r="P43" s="34"/>
      <c r="Q43" s="34"/>
      <c r="R43" s="34"/>
      <c r="S43" s="34"/>
      <c r="T43" s="34"/>
      <c r="U43" s="34"/>
      <c r="V43" s="34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</row>
    <row r="44" spans="1:122" s="35" customFormat="1" ht="15.75" customHeight="1" x14ac:dyDescent="0.25">
      <c r="A44" s="41">
        <v>3</v>
      </c>
      <c r="B44" s="32" t="s">
        <v>20</v>
      </c>
      <c r="C44" s="117">
        <f>7.55+3</f>
        <v>10.55</v>
      </c>
      <c r="D44" s="143">
        <v>10.050000000000001</v>
      </c>
      <c r="E44" s="117"/>
      <c r="F44" s="118">
        <v>4</v>
      </c>
      <c r="G44" s="117">
        <v>49267.4</v>
      </c>
      <c r="H44" s="149"/>
      <c r="I44" s="149"/>
      <c r="J44" s="149">
        <v>2</v>
      </c>
      <c r="K44" s="149">
        <v>2</v>
      </c>
      <c r="L44" s="149">
        <v>1</v>
      </c>
      <c r="M44" s="149">
        <v>1</v>
      </c>
      <c r="N44" s="149"/>
      <c r="O44" s="149"/>
      <c r="P44" s="34"/>
      <c r="Q44" s="34"/>
      <c r="R44" s="34"/>
      <c r="S44" s="34"/>
      <c r="T44" s="34"/>
      <c r="U44" s="34"/>
      <c r="V44" s="34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</row>
    <row r="45" spans="1:122" s="35" customFormat="1" x14ac:dyDescent="0.25">
      <c r="A45" s="41">
        <v>4</v>
      </c>
      <c r="B45" s="32" t="s">
        <v>17</v>
      </c>
      <c r="C45" s="117">
        <v>24.5</v>
      </c>
      <c r="D45" s="143">
        <v>26.5</v>
      </c>
      <c r="E45" s="117"/>
      <c r="F45" s="118">
        <v>17</v>
      </c>
      <c r="G45" s="117">
        <v>37335.449999999997</v>
      </c>
      <c r="H45" s="149"/>
      <c r="I45" s="149"/>
      <c r="J45" s="149">
        <v>1</v>
      </c>
      <c r="K45" s="149">
        <v>1</v>
      </c>
      <c r="L45" s="149">
        <v>18</v>
      </c>
      <c r="M45" s="149">
        <v>18</v>
      </c>
      <c r="N45" s="149"/>
      <c r="O45" s="149"/>
      <c r="P45" s="34"/>
      <c r="Q45" s="34"/>
      <c r="R45" s="34"/>
      <c r="S45" s="34"/>
      <c r="T45" s="34"/>
      <c r="U45" s="34"/>
      <c r="V45" s="34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</row>
    <row r="46" spans="1:122" s="35" customFormat="1" x14ac:dyDescent="0.25">
      <c r="A46" s="41"/>
      <c r="B46" s="32" t="s">
        <v>67</v>
      </c>
      <c r="C46" s="117">
        <f>SUM(C42:C45)</f>
        <v>86.61</v>
      </c>
      <c r="D46" s="143">
        <f>SUM(D42:D45)</f>
        <v>93.16</v>
      </c>
      <c r="E46" s="117"/>
      <c r="F46" s="117">
        <f>SUM(F42:F45)</f>
        <v>51</v>
      </c>
      <c r="G46" s="117">
        <f>(G42+G43+G44+G45)/4</f>
        <v>65539.0625</v>
      </c>
      <c r="H46" s="149"/>
      <c r="I46" s="149"/>
      <c r="J46" s="149">
        <v>34</v>
      </c>
      <c r="K46" s="149">
        <v>35</v>
      </c>
      <c r="L46" s="149">
        <v>20</v>
      </c>
      <c r="M46" s="149">
        <v>20</v>
      </c>
      <c r="N46" s="149"/>
      <c r="O46" s="149"/>
      <c r="P46" s="34"/>
      <c r="Q46" s="34"/>
      <c r="R46" s="34"/>
      <c r="S46" s="34"/>
      <c r="T46" s="34"/>
      <c r="U46" s="34"/>
      <c r="V46" s="34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</row>
    <row r="47" spans="1:122" s="35" customFormat="1" ht="15" x14ac:dyDescent="0.25">
      <c r="A47" s="48" t="s">
        <v>68</v>
      </c>
      <c r="B47" s="48"/>
      <c r="C47" s="48"/>
      <c r="D47" s="48"/>
      <c r="E47" s="48"/>
      <c r="F47" s="48"/>
      <c r="G47" s="48"/>
      <c r="H47" s="150"/>
      <c r="I47" s="150"/>
      <c r="J47" s="48"/>
      <c r="K47" s="48"/>
      <c r="L47" s="48"/>
      <c r="M47" s="48"/>
      <c r="N47" s="48"/>
      <c r="O47" s="48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</row>
    <row r="48" spans="1:122" s="35" customFormat="1" ht="15" x14ac:dyDescent="0.25">
      <c r="A48" s="48"/>
      <c r="B48" s="32" t="s">
        <v>18</v>
      </c>
      <c r="C48" s="48"/>
      <c r="D48" s="48"/>
      <c r="E48" s="48"/>
      <c r="F48" s="48"/>
      <c r="G48" s="48"/>
      <c r="H48" s="150"/>
      <c r="I48" s="150"/>
      <c r="J48" s="48"/>
      <c r="K48" s="48"/>
      <c r="L48" s="48"/>
      <c r="M48" s="48"/>
      <c r="N48" s="48"/>
      <c r="O48" s="48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</row>
    <row r="49" spans="1:122" s="35" customFormat="1" ht="15" x14ac:dyDescent="0.25">
      <c r="A49" s="48"/>
      <c r="B49" s="45" t="s">
        <v>150</v>
      </c>
      <c r="C49" s="48"/>
      <c r="D49" s="48"/>
      <c r="E49" s="48"/>
      <c r="F49" s="48"/>
      <c r="G49" s="48"/>
      <c r="H49" s="150"/>
      <c r="I49" s="150"/>
      <c r="J49" s="48"/>
      <c r="K49" s="48"/>
      <c r="L49" s="48"/>
      <c r="M49" s="48"/>
      <c r="N49" s="48"/>
      <c r="O49" s="48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</row>
    <row r="50" spans="1:122" s="35" customFormat="1" ht="15" x14ac:dyDescent="0.25">
      <c r="A50" s="48"/>
      <c r="B50" s="45" t="s">
        <v>17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</row>
    <row r="51" spans="1:122" s="35" customFormat="1" ht="15" x14ac:dyDescent="0.25">
      <c r="A51" s="48"/>
      <c r="B51" s="48" t="s">
        <v>67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</row>
  </sheetData>
  <mergeCells count="63">
    <mergeCell ref="L32:N32"/>
    <mergeCell ref="L31:N31"/>
    <mergeCell ref="L30:N30"/>
    <mergeCell ref="L28:N28"/>
    <mergeCell ref="L27:N27"/>
    <mergeCell ref="L29:N29"/>
    <mergeCell ref="I27:K27"/>
    <mergeCell ref="B32:H32"/>
    <mergeCell ref="B31:H31"/>
    <mergeCell ref="B30:H30"/>
    <mergeCell ref="B28:H28"/>
    <mergeCell ref="B27:H27"/>
    <mergeCell ref="I32:K32"/>
    <mergeCell ref="I31:K31"/>
    <mergeCell ref="I30:K30"/>
    <mergeCell ref="I28:K28"/>
    <mergeCell ref="B29:H29"/>
    <mergeCell ref="I29:K29"/>
    <mergeCell ref="L24:N24"/>
    <mergeCell ref="L23:N23"/>
    <mergeCell ref="L22:N22"/>
    <mergeCell ref="H22:K22"/>
    <mergeCell ref="H24:K24"/>
    <mergeCell ref="H23:K23"/>
    <mergeCell ref="F6:G6"/>
    <mergeCell ref="A10:N10"/>
    <mergeCell ref="L19:N19"/>
    <mergeCell ref="L18:N18"/>
    <mergeCell ref="A11:M11"/>
    <mergeCell ref="H19:K19"/>
    <mergeCell ref="H18:K18"/>
    <mergeCell ref="A37:A39"/>
    <mergeCell ref="A16:M16"/>
    <mergeCell ref="A14:M14"/>
    <mergeCell ref="A12:M12"/>
    <mergeCell ref="C37:C39"/>
    <mergeCell ref="B37:B39"/>
    <mergeCell ref="B18:G18"/>
    <mergeCell ref="A26:N26"/>
    <mergeCell ref="A34:N34"/>
    <mergeCell ref="N38:O38"/>
    <mergeCell ref="H37:O37"/>
    <mergeCell ref="G37:G39"/>
    <mergeCell ref="F37:F39"/>
    <mergeCell ref="E37:E39"/>
    <mergeCell ref="H20:K20"/>
    <mergeCell ref="L20:N20"/>
    <mergeCell ref="D37:D39"/>
    <mergeCell ref="H38:I38"/>
    <mergeCell ref="J38:K38"/>
    <mergeCell ref="J1:Q1"/>
    <mergeCell ref="L2:Q2"/>
    <mergeCell ref="B20:G20"/>
    <mergeCell ref="B19:G19"/>
    <mergeCell ref="B24:G24"/>
    <mergeCell ref="B23:G23"/>
    <mergeCell ref="B22:G22"/>
    <mergeCell ref="I6:M6"/>
    <mergeCell ref="I5:M5"/>
    <mergeCell ref="J3:M3"/>
    <mergeCell ref="L38:M38"/>
    <mergeCell ref="D3:G3"/>
    <mergeCell ref="F5:G5"/>
  </mergeCells>
  <phoneticPr fontId="3" type="noConversion"/>
  <pageMargins left="0.39370078740157483" right="0" top="0.55118110236220474" bottom="0.43307086614173229" header="0.35433070866141736" footer="0.27559055118110237"/>
  <pageSetup paperSize="9" scale="62" orientation="landscape" r:id="rId1"/>
  <headerFooter alignWithMargins="0"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2"/>
  <sheetViews>
    <sheetView topLeftCell="B1" workbookViewId="0">
      <selection activeCell="D52" sqref="D52"/>
    </sheetView>
  </sheetViews>
  <sheetFormatPr defaultColWidth="9.140625" defaultRowHeight="12.75" x14ac:dyDescent="0.2"/>
  <cols>
    <col min="1" max="1" width="21.7109375" style="74" customWidth="1"/>
    <col min="2" max="2" width="19.5703125" style="74" customWidth="1"/>
    <col min="3" max="4" width="10.42578125" style="74" customWidth="1"/>
    <col min="5" max="6" width="10.85546875" style="74" customWidth="1"/>
    <col min="7" max="7" width="22" style="74" customWidth="1"/>
    <col min="8" max="8" width="10.85546875" style="74" customWidth="1"/>
    <col min="9" max="9" width="9.140625" style="74"/>
    <col min="10" max="10" width="12.28515625" style="74" customWidth="1"/>
    <col min="11" max="12" width="11.42578125" style="74" customWidth="1"/>
    <col min="13" max="13" width="12.85546875" style="74" customWidth="1"/>
    <col min="14" max="14" width="11.28515625" style="74" customWidth="1"/>
    <col min="15" max="16384" width="9.140625" style="74"/>
  </cols>
  <sheetData>
    <row r="1" spans="1:14" s="57" customFormat="1" ht="15.75" customHeight="1" x14ac:dyDescent="0.2">
      <c r="A1" s="190" t="s">
        <v>22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3" spans="1:14" s="49" customFormat="1" ht="36" customHeight="1" x14ac:dyDescent="0.2">
      <c r="A3" s="191" t="s">
        <v>151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5" spans="1:14" ht="24" customHeight="1" x14ac:dyDescent="0.2">
      <c r="A5" s="192" t="s">
        <v>115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7" spans="1:14" s="75" customFormat="1" ht="52.5" customHeight="1" x14ac:dyDescent="0.2">
      <c r="A7" s="189" t="s">
        <v>116</v>
      </c>
      <c r="B7" s="189" t="s">
        <v>117</v>
      </c>
      <c r="C7" s="189"/>
      <c r="D7" s="189"/>
      <c r="E7" s="189" t="s">
        <v>118</v>
      </c>
      <c r="F7" s="189"/>
      <c r="G7" s="189" t="s">
        <v>123</v>
      </c>
      <c r="H7" s="189"/>
      <c r="I7" s="189"/>
      <c r="J7" s="189"/>
      <c r="K7" s="189"/>
      <c r="L7" s="189"/>
      <c r="M7" s="189"/>
      <c r="N7" s="189"/>
    </row>
    <row r="8" spans="1:14" s="75" customFormat="1" ht="28.5" customHeight="1" x14ac:dyDescent="0.2">
      <c r="A8" s="189"/>
      <c r="B8" s="189" t="s">
        <v>119</v>
      </c>
      <c r="C8" s="189" t="s">
        <v>120</v>
      </c>
      <c r="D8" s="189" t="s">
        <v>149</v>
      </c>
      <c r="E8" s="189" t="s">
        <v>121</v>
      </c>
      <c r="F8" s="189" t="s">
        <v>122</v>
      </c>
      <c r="G8" s="189" t="s">
        <v>124</v>
      </c>
      <c r="H8" s="76" t="s">
        <v>125</v>
      </c>
      <c r="I8" s="189" t="s">
        <v>127</v>
      </c>
      <c r="J8" s="189"/>
      <c r="K8" s="189"/>
      <c r="L8" s="189" t="s">
        <v>131</v>
      </c>
      <c r="M8" s="189" t="s">
        <v>133</v>
      </c>
      <c r="N8" s="189" t="s">
        <v>132</v>
      </c>
    </row>
    <row r="9" spans="1:14" s="75" customFormat="1" ht="51" x14ac:dyDescent="0.2">
      <c r="A9" s="189"/>
      <c r="B9" s="189"/>
      <c r="C9" s="189"/>
      <c r="D9" s="189"/>
      <c r="E9" s="189"/>
      <c r="F9" s="189"/>
      <c r="G9" s="189"/>
      <c r="H9" s="76" t="s">
        <v>126</v>
      </c>
      <c r="I9" s="76" t="s">
        <v>128</v>
      </c>
      <c r="J9" s="76" t="s">
        <v>129</v>
      </c>
      <c r="K9" s="76" t="s">
        <v>130</v>
      </c>
      <c r="L9" s="189"/>
      <c r="M9" s="189"/>
      <c r="N9" s="189"/>
    </row>
    <row r="10" spans="1:14" ht="89.25" x14ac:dyDescent="0.2">
      <c r="A10" s="77"/>
      <c r="B10" s="77" t="s">
        <v>218</v>
      </c>
      <c r="C10" s="77" t="s">
        <v>219</v>
      </c>
      <c r="D10" s="77" t="s">
        <v>220</v>
      </c>
      <c r="E10" s="77" t="s">
        <v>221</v>
      </c>
      <c r="F10" s="77"/>
      <c r="G10" s="77" t="s">
        <v>222</v>
      </c>
      <c r="H10" s="77" t="s">
        <v>223</v>
      </c>
      <c r="I10" s="77"/>
      <c r="J10" s="77">
        <v>85</v>
      </c>
      <c r="K10" s="77">
        <v>85</v>
      </c>
      <c r="L10" s="77"/>
      <c r="M10" s="77"/>
      <c r="N10" s="77"/>
    </row>
    <row r="11" spans="1:14" ht="122.25" customHeight="1" x14ac:dyDescent="0.2">
      <c r="A11" s="77"/>
      <c r="B11" s="77" t="s">
        <v>218</v>
      </c>
      <c r="C11" s="77" t="s">
        <v>219</v>
      </c>
      <c r="D11" s="77" t="s">
        <v>220</v>
      </c>
      <c r="E11" s="77" t="s">
        <v>221</v>
      </c>
      <c r="F11" s="77"/>
      <c r="G11" s="142" t="s">
        <v>225</v>
      </c>
      <c r="H11" s="77" t="s">
        <v>223</v>
      </c>
      <c r="I11" s="77"/>
      <c r="J11" s="77">
        <v>100</v>
      </c>
      <c r="K11" s="77">
        <v>100</v>
      </c>
      <c r="L11" s="77"/>
      <c r="M11" s="77"/>
      <c r="N11" s="77"/>
    </row>
    <row r="12" spans="1:14" ht="76.5" x14ac:dyDescent="0.2">
      <c r="A12" s="77"/>
      <c r="B12" s="77" t="s">
        <v>218</v>
      </c>
      <c r="C12" s="77" t="s">
        <v>226</v>
      </c>
      <c r="D12" s="77" t="s">
        <v>220</v>
      </c>
      <c r="E12" s="77" t="s">
        <v>221</v>
      </c>
      <c r="F12" s="77"/>
      <c r="G12" s="77" t="s">
        <v>222</v>
      </c>
      <c r="H12" s="77" t="s">
        <v>223</v>
      </c>
      <c r="I12" s="77"/>
      <c r="J12" s="77">
        <v>85</v>
      </c>
      <c r="K12" s="77">
        <v>85</v>
      </c>
      <c r="L12" s="77"/>
      <c r="M12" s="77"/>
      <c r="N12" s="77"/>
    </row>
    <row r="13" spans="1:14" ht="89.25" x14ac:dyDescent="0.2">
      <c r="A13" s="77"/>
      <c r="B13" s="77" t="s">
        <v>218</v>
      </c>
      <c r="C13" s="77" t="s">
        <v>226</v>
      </c>
      <c r="D13" s="77" t="s">
        <v>220</v>
      </c>
      <c r="E13" s="77" t="s">
        <v>221</v>
      </c>
      <c r="F13" s="77"/>
      <c r="G13" s="77" t="s">
        <v>224</v>
      </c>
      <c r="H13" s="77" t="s">
        <v>223</v>
      </c>
      <c r="I13" s="77"/>
      <c r="J13" s="77">
        <v>100</v>
      </c>
      <c r="K13" s="77">
        <v>100</v>
      </c>
      <c r="L13" s="77"/>
      <c r="M13" s="77"/>
      <c r="N13" s="77"/>
    </row>
    <row r="14" spans="1:14" ht="90" customHeight="1" x14ac:dyDescent="0.2">
      <c r="A14" s="77"/>
      <c r="B14" s="77" t="s">
        <v>227</v>
      </c>
      <c r="C14" s="77" t="s">
        <v>219</v>
      </c>
      <c r="D14" s="77" t="s">
        <v>228</v>
      </c>
      <c r="E14" s="77" t="s">
        <v>221</v>
      </c>
      <c r="F14" s="77"/>
      <c r="G14" s="77" t="s">
        <v>222</v>
      </c>
      <c r="H14" s="77" t="s">
        <v>223</v>
      </c>
      <c r="I14" s="77"/>
      <c r="J14" s="77">
        <v>85</v>
      </c>
      <c r="K14" s="77">
        <v>85</v>
      </c>
      <c r="L14" s="77"/>
      <c r="M14" s="77"/>
      <c r="N14" s="77"/>
    </row>
    <row r="15" spans="1:14" ht="89.25" x14ac:dyDescent="0.2">
      <c r="A15" s="77"/>
      <c r="B15" s="77" t="s">
        <v>227</v>
      </c>
      <c r="C15" s="77" t="s">
        <v>219</v>
      </c>
      <c r="D15" s="77" t="s">
        <v>228</v>
      </c>
      <c r="E15" s="77" t="s">
        <v>221</v>
      </c>
      <c r="F15" s="77"/>
      <c r="G15" s="77" t="s">
        <v>224</v>
      </c>
      <c r="H15" s="77" t="s">
        <v>223</v>
      </c>
      <c r="I15" s="77"/>
      <c r="J15" s="77">
        <v>100</v>
      </c>
      <c r="K15" s="77">
        <v>100</v>
      </c>
      <c r="L15" s="77"/>
      <c r="M15" s="77"/>
      <c r="N15" s="77"/>
    </row>
    <row r="16" spans="1:14" ht="76.5" x14ac:dyDescent="0.2">
      <c r="A16" s="77"/>
      <c r="B16" s="77" t="s">
        <v>227</v>
      </c>
      <c r="C16" s="77" t="s">
        <v>229</v>
      </c>
      <c r="D16" s="77" t="s">
        <v>228</v>
      </c>
      <c r="E16" s="77" t="s">
        <v>221</v>
      </c>
      <c r="F16" s="77"/>
      <c r="G16" s="77" t="s">
        <v>222</v>
      </c>
      <c r="H16" s="77" t="s">
        <v>223</v>
      </c>
      <c r="I16" s="77"/>
      <c r="J16" s="77">
        <v>85</v>
      </c>
      <c r="K16" s="77">
        <v>85</v>
      </c>
      <c r="L16" s="77"/>
      <c r="M16" s="77"/>
      <c r="N16" s="77"/>
    </row>
    <row r="17" spans="1:14" ht="89.25" x14ac:dyDescent="0.2">
      <c r="A17" s="77"/>
      <c r="B17" s="77" t="s">
        <v>227</v>
      </c>
      <c r="C17" s="77" t="s">
        <v>229</v>
      </c>
      <c r="D17" s="77" t="s">
        <v>228</v>
      </c>
      <c r="E17" s="77" t="s">
        <v>221</v>
      </c>
      <c r="F17" s="77"/>
      <c r="G17" s="77" t="s">
        <v>224</v>
      </c>
      <c r="H17" s="77" t="s">
        <v>223</v>
      </c>
      <c r="I17" s="77"/>
      <c r="J17" s="77">
        <v>100</v>
      </c>
      <c r="K17" s="77">
        <v>100</v>
      </c>
      <c r="L17" s="77"/>
      <c r="M17" s="77"/>
      <c r="N17" s="77"/>
    </row>
    <row r="18" spans="1:14" ht="89.25" x14ac:dyDescent="0.2">
      <c r="A18" s="77"/>
      <c r="B18" s="77" t="s">
        <v>230</v>
      </c>
      <c r="C18" s="77" t="s">
        <v>219</v>
      </c>
      <c r="D18" s="77" t="s">
        <v>231</v>
      </c>
      <c r="E18" s="77" t="s">
        <v>221</v>
      </c>
      <c r="F18" s="77"/>
      <c r="G18" s="77" t="s">
        <v>222</v>
      </c>
      <c r="H18" s="77" t="s">
        <v>223</v>
      </c>
      <c r="I18" s="77"/>
      <c r="J18" s="77">
        <v>85</v>
      </c>
      <c r="K18" s="77">
        <v>85</v>
      </c>
      <c r="L18" s="77"/>
      <c r="M18" s="77"/>
      <c r="N18" s="77"/>
    </row>
    <row r="19" spans="1:14" ht="89.25" x14ac:dyDescent="0.2">
      <c r="A19" s="77"/>
      <c r="B19" s="77" t="s">
        <v>230</v>
      </c>
      <c r="C19" s="77" t="s">
        <v>219</v>
      </c>
      <c r="D19" s="77" t="s">
        <v>231</v>
      </c>
      <c r="E19" s="77" t="s">
        <v>221</v>
      </c>
      <c r="F19" s="77"/>
      <c r="G19" s="77" t="s">
        <v>224</v>
      </c>
      <c r="H19" s="77" t="s">
        <v>223</v>
      </c>
      <c r="I19" s="77"/>
      <c r="J19" s="77">
        <v>100</v>
      </c>
      <c r="K19" s="77">
        <v>100</v>
      </c>
      <c r="L19" s="77"/>
      <c r="M19" s="77"/>
      <c r="N19" s="77"/>
    </row>
    <row r="20" spans="1:14" ht="89.25" x14ac:dyDescent="0.2">
      <c r="A20" s="77"/>
      <c r="B20" s="77" t="s">
        <v>232</v>
      </c>
      <c r="C20" s="77" t="s">
        <v>219</v>
      </c>
      <c r="D20" s="77" t="s">
        <v>220</v>
      </c>
      <c r="E20" s="77" t="s">
        <v>221</v>
      </c>
      <c r="F20" s="77"/>
      <c r="G20" s="77" t="s">
        <v>222</v>
      </c>
      <c r="H20" s="77" t="s">
        <v>223</v>
      </c>
      <c r="I20" s="77"/>
      <c r="J20" s="77">
        <v>85</v>
      </c>
      <c r="K20" s="77">
        <v>85</v>
      </c>
      <c r="L20" s="77"/>
      <c r="M20" s="77"/>
      <c r="N20" s="77"/>
    </row>
    <row r="21" spans="1:14" ht="89.25" x14ac:dyDescent="0.2">
      <c r="A21" s="77"/>
      <c r="B21" s="77" t="s">
        <v>232</v>
      </c>
      <c r="C21" s="77" t="s">
        <v>219</v>
      </c>
      <c r="D21" s="77" t="s">
        <v>220</v>
      </c>
      <c r="E21" s="77" t="s">
        <v>221</v>
      </c>
      <c r="F21" s="77"/>
      <c r="G21" s="77" t="s">
        <v>224</v>
      </c>
      <c r="H21" s="77" t="s">
        <v>223</v>
      </c>
      <c r="I21" s="77"/>
      <c r="J21" s="77">
        <v>100</v>
      </c>
      <c r="K21" s="77">
        <v>100</v>
      </c>
      <c r="L21" s="77"/>
      <c r="M21" s="77"/>
      <c r="N21" s="77"/>
    </row>
    <row r="22" spans="1:14" ht="89.25" x14ac:dyDescent="0.2">
      <c r="A22" s="77"/>
      <c r="B22" s="77" t="s">
        <v>233</v>
      </c>
      <c r="C22" s="77" t="s">
        <v>219</v>
      </c>
      <c r="D22" s="77" t="s">
        <v>234</v>
      </c>
      <c r="E22" s="77" t="s">
        <v>221</v>
      </c>
      <c r="F22" s="77"/>
      <c r="G22" s="77" t="s">
        <v>222</v>
      </c>
      <c r="H22" s="77" t="s">
        <v>223</v>
      </c>
      <c r="I22" s="77"/>
      <c r="J22" s="77">
        <v>85</v>
      </c>
      <c r="K22" s="77">
        <v>85</v>
      </c>
      <c r="L22" s="77"/>
      <c r="M22" s="77"/>
      <c r="N22" s="77"/>
    </row>
    <row r="23" spans="1:14" ht="89.25" x14ac:dyDescent="0.2">
      <c r="A23" s="77"/>
      <c r="B23" s="77" t="s">
        <v>233</v>
      </c>
      <c r="C23" s="77" t="s">
        <v>219</v>
      </c>
      <c r="D23" s="77" t="s">
        <v>234</v>
      </c>
      <c r="E23" s="77" t="s">
        <v>221</v>
      </c>
      <c r="F23" s="77"/>
      <c r="G23" s="77" t="s">
        <v>224</v>
      </c>
      <c r="H23" s="77" t="s">
        <v>223</v>
      </c>
      <c r="I23" s="77"/>
      <c r="J23" s="77">
        <v>100</v>
      </c>
      <c r="K23" s="77">
        <v>100</v>
      </c>
      <c r="L23" s="77"/>
      <c r="M23" s="77"/>
      <c r="N23" s="77"/>
    </row>
    <row r="24" spans="1:14" ht="89.25" x14ac:dyDescent="0.2">
      <c r="A24" s="77"/>
      <c r="B24" s="77" t="s">
        <v>235</v>
      </c>
      <c r="C24" s="77" t="s">
        <v>219</v>
      </c>
      <c r="D24" s="77" t="s">
        <v>236</v>
      </c>
      <c r="E24" s="77" t="s">
        <v>221</v>
      </c>
      <c r="F24" s="77"/>
      <c r="G24" s="77" t="s">
        <v>222</v>
      </c>
      <c r="H24" s="77" t="s">
        <v>223</v>
      </c>
      <c r="I24" s="77"/>
      <c r="J24" s="77">
        <v>85</v>
      </c>
      <c r="K24" s="77">
        <v>85</v>
      </c>
      <c r="L24" s="77"/>
      <c r="M24" s="77"/>
      <c r="N24" s="77"/>
    </row>
    <row r="25" spans="1:14" ht="89.25" x14ac:dyDescent="0.2">
      <c r="A25" s="77"/>
      <c r="B25" s="77" t="s">
        <v>235</v>
      </c>
      <c r="C25" s="77" t="s">
        <v>219</v>
      </c>
      <c r="D25" s="77" t="s">
        <v>236</v>
      </c>
      <c r="E25" s="77" t="s">
        <v>221</v>
      </c>
      <c r="F25" s="77"/>
      <c r="G25" s="77" t="s">
        <v>224</v>
      </c>
      <c r="H25" s="77" t="s">
        <v>223</v>
      </c>
      <c r="I25" s="77"/>
      <c r="J25" s="77">
        <v>100</v>
      </c>
      <c r="K25" s="77">
        <v>100</v>
      </c>
      <c r="L25" s="77"/>
      <c r="M25" s="77"/>
      <c r="N25" s="77"/>
    </row>
    <row r="27" spans="1:14" ht="24" customHeight="1" x14ac:dyDescent="0.2">
      <c r="A27" s="192" t="s">
        <v>135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9" spans="1:14" s="75" customFormat="1" ht="52.5" customHeight="1" x14ac:dyDescent="0.2">
      <c r="A29" s="189" t="s">
        <v>116</v>
      </c>
      <c r="B29" s="189" t="s">
        <v>117</v>
      </c>
      <c r="C29" s="189"/>
      <c r="D29" s="189"/>
      <c r="E29" s="189" t="s">
        <v>118</v>
      </c>
      <c r="F29" s="189"/>
      <c r="G29" s="189" t="s">
        <v>123</v>
      </c>
      <c r="H29" s="189"/>
      <c r="I29" s="189"/>
      <c r="J29" s="189"/>
      <c r="K29" s="189"/>
      <c r="L29" s="189"/>
      <c r="M29" s="189"/>
      <c r="N29" s="189"/>
    </row>
    <row r="30" spans="1:14" s="75" customFormat="1" ht="28.5" customHeight="1" x14ac:dyDescent="0.2">
      <c r="A30" s="189"/>
      <c r="B30" s="189" t="s">
        <v>119</v>
      </c>
      <c r="C30" s="189" t="s">
        <v>120</v>
      </c>
      <c r="D30" s="189" t="s">
        <v>149</v>
      </c>
      <c r="E30" s="189" t="s">
        <v>121</v>
      </c>
      <c r="F30" s="189" t="s">
        <v>122</v>
      </c>
      <c r="G30" s="189" t="s">
        <v>124</v>
      </c>
      <c r="H30" s="76" t="s">
        <v>125</v>
      </c>
      <c r="I30" s="189" t="s">
        <v>127</v>
      </c>
      <c r="J30" s="189"/>
      <c r="K30" s="189"/>
      <c r="L30" s="189" t="s">
        <v>131</v>
      </c>
      <c r="M30" s="189" t="s">
        <v>133</v>
      </c>
      <c r="N30" s="189" t="s">
        <v>132</v>
      </c>
    </row>
    <row r="31" spans="1:14" s="75" customFormat="1" ht="51" x14ac:dyDescent="0.2">
      <c r="A31" s="189"/>
      <c r="B31" s="189"/>
      <c r="C31" s="189"/>
      <c r="D31" s="189"/>
      <c r="E31" s="189"/>
      <c r="F31" s="189"/>
      <c r="G31" s="189"/>
      <c r="H31" s="76" t="s">
        <v>126</v>
      </c>
      <c r="I31" s="76" t="s">
        <v>128</v>
      </c>
      <c r="J31" s="76" t="s">
        <v>129</v>
      </c>
      <c r="K31" s="76" t="s">
        <v>130</v>
      </c>
      <c r="L31" s="189"/>
      <c r="M31" s="189"/>
      <c r="N31" s="189"/>
    </row>
    <row r="32" spans="1:14" ht="76.5" x14ac:dyDescent="0.2">
      <c r="A32" s="77"/>
      <c r="B32" s="77" t="s">
        <v>237</v>
      </c>
      <c r="C32" s="77" t="s">
        <v>238</v>
      </c>
      <c r="D32" s="77" t="s">
        <v>220</v>
      </c>
      <c r="E32" s="77" t="s">
        <v>239</v>
      </c>
      <c r="F32" s="77"/>
      <c r="G32" s="77" t="s">
        <v>240</v>
      </c>
      <c r="H32" s="77" t="s">
        <v>241</v>
      </c>
      <c r="I32" s="77"/>
      <c r="J32" s="77">
        <v>120</v>
      </c>
      <c r="K32" s="77">
        <v>112.42</v>
      </c>
      <c r="L32" s="77">
        <v>12</v>
      </c>
      <c r="M32" s="77">
        <v>0</v>
      </c>
      <c r="N32" s="77"/>
    </row>
    <row r="33" spans="1:14" ht="102" x14ac:dyDescent="0.2">
      <c r="A33" s="77"/>
      <c r="B33" s="77" t="s">
        <v>249</v>
      </c>
      <c r="C33" s="77" t="s">
        <v>243</v>
      </c>
      <c r="D33" s="77" t="s">
        <v>220</v>
      </c>
      <c r="E33" s="77" t="s">
        <v>239</v>
      </c>
      <c r="F33" s="77"/>
      <c r="G33" s="77" t="s">
        <v>240</v>
      </c>
      <c r="H33" s="77" t="s">
        <v>241</v>
      </c>
      <c r="I33" s="77"/>
      <c r="J33" s="77">
        <v>17</v>
      </c>
      <c r="K33" s="77">
        <v>26.83</v>
      </c>
      <c r="L33" s="77">
        <v>1.7</v>
      </c>
      <c r="M33" s="77">
        <v>8.1300000000000008</v>
      </c>
      <c r="N33" s="77" t="s">
        <v>247</v>
      </c>
    </row>
    <row r="34" spans="1:14" ht="51" x14ac:dyDescent="0.2">
      <c r="A34" s="77"/>
      <c r="B34" s="77" t="s">
        <v>237</v>
      </c>
      <c r="C34" s="77" t="s">
        <v>242</v>
      </c>
      <c r="D34" s="77" t="s">
        <v>220</v>
      </c>
      <c r="E34" s="77" t="s">
        <v>239</v>
      </c>
      <c r="F34" s="77"/>
      <c r="G34" s="77" t="s">
        <v>240</v>
      </c>
      <c r="H34" s="77" t="s">
        <v>241</v>
      </c>
      <c r="I34" s="77"/>
      <c r="J34" s="77">
        <v>0</v>
      </c>
      <c r="K34" s="77">
        <v>0</v>
      </c>
      <c r="L34" s="77">
        <v>3</v>
      </c>
      <c r="M34" s="77">
        <v>3</v>
      </c>
      <c r="N34" s="77" t="s">
        <v>246</v>
      </c>
    </row>
    <row r="35" spans="1:14" ht="89.25" x14ac:dyDescent="0.2">
      <c r="A35" s="77"/>
      <c r="B35" s="77" t="s">
        <v>227</v>
      </c>
      <c r="C35" s="77" t="s">
        <v>243</v>
      </c>
      <c r="D35" s="77" t="s">
        <v>228</v>
      </c>
      <c r="E35" s="77" t="s">
        <v>239</v>
      </c>
      <c r="F35" s="77"/>
      <c r="G35" s="77" t="s">
        <v>240</v>
      </c>
      <c r="H35" s="77" t="s">
        <v>241</v>
      </c>
      <c r="I35" s="77"/>
      <c r="J35" s="77">
        <v>129</v>
      </c>
      <c r="K35" s="77">
        <v>120.42</v>
      </c>
      <c r="L35" s="77">
        <v>13</v>
      </c>
      <c r="M35" s="77">
        <v>0</v>
      </c>
      <c r="N35" s="77"/>
    </row>
    <row r="36" spans="1:14" ht="79.5" customHeight="1" x14ac:dyDescent="0.2">
      <c r="A36" s="77"/>
      <c r="B36" s="77" t="s">
        <v>227</v>
      </c>
      <c r="C36" s="77" t="s">
        <v>242</v>
      </c>
      <c r="D36" s="77" t="s">
        <v>245</v>
      </c>
      <c r="E36" s="77" t="s">
        <v>239</v>
      </c>
      <c r="F36" s="77"/>
      <c r="G36" s="77" t="s">
        <v>240</v>
      </c>
      <c r="H36" s="77" t="s">
        <v>241</v>
      </c>
      <c r="I36" s="77"/>
      <c r="J36" s="77">
        <v>1</v>
      </c>
      <c r="K36" s="77">
        <v>1.25</v>
      </c>
      <c r="L36" s="77">
        <v>0.5</v>
      </c>
      <c r="M36" s="77">
        <v>0</v>
      </c>
      <c r="N36" s="77"/>
    </row>
    <row r="37" spans="1:14" ht="89.25" x14ac:dyDescent="0.2">
      <c r="A37" s="77"/>
      <c r="B37" s="77" t="s">
        <v>248</v>
      </c>
      <c r="C37" s="77" t="s">
        <v>243</v>
      </c>
      <c r="D37" s="77" t="s">
        <v>228</v>
      </c>
      <c r="E37" s="77" t="s">
        <v>239</v>
      </c>
      <c r="F37" s="77"/>
      <c r="G37" s="77" t="s">
        <v>240</v>
      </c>
      <c r="H37" s="77" t="s">
        <v>241</v>
      </c>
      <c r="I37" s="77"/>
      <c r="J37" s="77">
        <v>19</v>
      </c>
      <c r="K37" s="77">
        <v>22.42</v>
      </c>
      <c r="L37" s="228">
        <v>1.9</v>
      </c>
      <c r="M37" s="229">
        <v>1.52</v>
      </c>
      <c r="N37" s="77" t="s">
        <v>244</v>
      </c>
    </row>
    <row r="38" spans="1:14" ht="89.25" x14ac:dyDescent="0.2">
      <c r="A38" s="77"/>
      <c r="B38" s="77" t="s">
        <v>230</v>
      </c>
      <c r="C38" s="77" t="s">
        <v>243</v>
      </c>
      <c r="D38" s="77" t="s">
        <v>231</v>
      </c>
      <c r="E38" s="77" t="s">
        <v>239</v>
      </c>
      <c r="F38" s="77"/>
      <c r="G38" s="77" t="s">
        <v>240</v>
      </c>
      <c r="H38" s="77" t="s">
        <v>241</v>
      </c>
      <c r="I38" s="77"/>
      <c r="J38" s="77">
        <v>26</v>
      </c>
      <c r="K38" s="77">
        <v>25.33</v>
      </c>
      <c r="L38" s="228">
        <v>2.6</v>
      </c>
      <c r="M38" s="77">
        <v>2.13</v>
      </c>
      <c r="N38" s="77"/>
    </row>
    <row r="39" spans="1:14" ht="115.5" customHeight="1" x14ac:dyDescent="0.2">
      <c r="B39" s="77" t="s">
        <v>232</v>
      </c>
      <c r="C39" s="77" t="s">
        <v>256</v>
      </c>
      <c r="D39" s="77" t="s">
        <v>252</v>
      </c>
      <c r="E39" s="77"/>
      <c r="F39" s="77"/>
      <c r="G39" s="77" t="s">
        <v>240</v>
      </c>
      <c r="H39" s="77" t="s">
        <v>254</v>
      </c>
      <c r="I39" s="77"/>
      <c r="J39" s="77">
        <v>69870</v>
      </c>
      <c r="K39" s="77">
        <v>95163</v>
      </c>
      <c r="L39" s="77">
        <v>13974</v>
      </c>
      <c r="M39" s="77">
        <v>11319</v>
      </c>
      <c r="N39" s="77" t="s">
        <v>250</v>
      </c>
    </row>
    <row r="40" spans="1:14" ht="51" x14ac:dyDescent="0.2">
      <c r="B40" s="77" t="s">
        <v>251</v>
      </c>
      <c r="C40" s="77" t="s">
        <v>256</v>
      </c>
      <c r="D40" s="77" t="s">
        <v>234</v>
      </c>
      <c r="E40" s="77"/>
      <c r="F40" s="77"/>
      <c r="G40" s="77" t="s">
        <v>240</v>
      </c>
      <c r="H40" s="77" t="s">
        <v>255</v>
      </c>
      <c r="I40" s="77"/>
      <c r="J40" s="77">
        <v>1150</v>
      </c>
      <c r="K40" s="77">
        <v>1300</v>
      </c>
      <c r="L40" s="77">
        <v>115</v>
      </c>
      <c r="M40" s="77">
        <v>35</v>
      </c>
      <c r="N40" s="77" t="s">
        <v>253</v>
      </c>
    </row>
    <row r="41" spans="1:14" ht="99.75" customHeight="1" x14ac:dyDescent="0.2">
      <c r="B41" s="77" t="s">
        <v>257</v>
      </c>
      <c r="C41" s="77" t="s">
        <v>256</v>
      </c>
      <c r="D41" s="77" t="s">
        <v>236</v>
      </c>
      <c r="E41" s="77"/>
      <c r="F41" s="77"/>
      <c r="G41" s="77" t="s">
        <v>240</v>
      </c>
      <c r="H41" s="77" t="s">
        <v>254</v>
      </c>
      <c r="I41" s="77"/>
      <c r="J41" s="77">
        <v>36710</v>
      </c>
      <c r="K41" s="77">
        <v>38283</v>
      </c>
      <c r="L41" s="77">
        <v>3671</v>
      </c>
      <c r="M41" s="77">
        <v>0</v>
      </c>
      <c r="N41" s="77"/>
    </row>
    <row r="42" spans="1:14" ht="100.5" customHeight="1" x14ac:dyDescent="0.2">
      <c r="B42" s="77" t="s">
        <v>258</v>
      </c>
      <c r="C42" s="77" t="s">
        <v>256</v>
      </c>
      <c r="D42" s="77" t="s">
        <v>236</v>
      </c>
      <c r="E42" s="77"/>
      <c r="F42" s="77"/>
      <c r="G42" s="77" t="s">
        <v>240</v>
      </c>
      <c r="H42" s="77" t="s">
        <v>254</v>
      </c>
      <c r="I42" s="77"/>
      <c r="J42" s="77">
        <v>22536</v>
      </c>
      <c r="K42" s="77">
        <v>14526</v>
      </c>
      <c r="L42" s="77">
        <v>2253.6</v>
      </c>
      <c r="M42" s="77">
        <v>5756.4</v>
      </c>
      <c r="N42" s="77"/>
    </row>
    <row r="43" spans="1:14" ht="105" customHeight="1" x14ac:dyDescent="0.2">
      <c r="B43" s="77" t="s">
        <v>259</v>
      </c>
      <c r="C43" s="77" t="s">
        <v>256</v>
      </c>
      <c r="D43" s="77" t="s">
        <v>236</v>
      </c>
      <c r="E43" s="77"/>
      <c r="F43" s="77"/>
      <c r="G43" s="77" t="s">
        <v>240</v>
      </c>
      <c r="H43" s="77" t="s">
        <v>254</v>
      </c>
      <c r="I43" s="77"/>
      <c r="J43" s="77">
        <v>8044</v>
      </c>
      <c r="K43" s="77">
        <v>6525</v>
      </c>
      <c r="L43" s="77">
        <v>804.4</v>
      </c>
      <c r="M43" s="77">
        <v>714.6</v>
      </c>
      <c r="N43" s="77"/>
    </row>
    <row r="44" spans="1:14" ht="89.25" x14ac:dyDescent="0.2">
      <c r="B44" s="77" t="s">
        <v>260</v>
      </c>
      <c r="C44" s="77" t="s">
        <v>256</v>
      </c>
      <c r="D44" s="77" t="s">
        <v>236</v>
      </c>
      <c r="E44" s="77"/>
      <c r="F44" s="77"/>
      <c r="G44" s="77" t="s">
        <v>240</v>
      </c>
      <c r="H44" s="77" t="s">
        <v>254</v>
      </c>
      <c r="I44" s="77"/>
      <c r="J44" s="77">
        <v>18791</v>
      </c>
      <c r="K44" s="77">
        <v>28711.200000000001</v>
      </c>
      <c r="L44" s="77">
        <v>1879.1</v>
      </c>
      <c r="M44" s="77">
        <v>0</v>
      </c>
      <c r="N44" s="77"/>
    </row>
    <row r="45" spans="1:14" ht="89.25" x14ac:dyDescent="0.2">
      <c r="B45" s="230" t="s">
        <v>261</v>
      </c>
      <c r="C45" s="230" t="s">
        <v>256</v>
      </c>
      <c r="D45" s="232">
        <v>43282</v>
      </c>
      <c r="E45" s="230"/>
      <c r="F45" s="230"/>
      <c r="G45" s="230" t="s">
        <v>240</v>
      </c>
      <c r="H45" s="230" t="s">
        <v>254</v>
      </c>
      <c r="I45" s="230"/>
      <c r="J45" s="230">
        <v>3888</v>
      </c>
      <c r="K45" s="230">
        <v>3996</v>
      </c>
      <c r="L45" s="230">
        <v>388.8</v>
      </c>
      <c r="M45" s="230">
        <v>0</v>
      </c>
      <c r="N45" s="230"/>
    </row>
    <row r="46" spans="1:14" s="233" customFormat="1" x14ac:dyDescent="0.2"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</row>
    <row r="47" spans="1:14" s="231" customFormat="1" ht="39.75" customHeight="1" x14ac:dyDescent="0.2"/>
    <row r="48" spans="1:14" s="231" customFormat="1" x14ac:dyDescent="0.2"/>
    <row r="49" s="231" customFormat="1" x14ac:dyDescent="0.2"/>
    <row r="50" s="231" customFormat="1" x14ac:dyDescent="0.2"/>
    <row r="51" s="231" customFormat="1" x14ac:dyDescent="0.2"/>
    <row r="52" s="231" customFormat="1" x14ac:dyDescent="0.2"/>
    <row r="53" s="231" customFormat="1" x14ac:dyDescent="0.2"/>
    <row r="54" s="231" customFormat="1" x14ac:dyDescent="0.2"/>
    <row r="55" s="231" customFormat="1" x14ac:dyDescent="0.2"/>
    <row r="56" s="231" customFormat="1" ht="12.75" customHeight="1" x14ac:dyDescent="0.2"/>
    <row r="57" s="231" customFormat="1" x14ac:dyDescent="0.2"/>
    <row r="58" s="231" customFormat="1" x14ac:dyDescent="0.2"/>
    <row r="59" s="231" customFormat="1" x14ac:dyDescent="0.2"/>
    <row r="60" s="231" customFormat="1" x14ac:dyDescent="0.2"/>
    <row r="61" s="231" customFormat="1" x14ac:dyDescent="0.2"/>
    <row r="62" s="231" customFormat="1" x14ac:dyDescent="0.2"/>
    <row r="63" s="231" customFormat="1" x14ac:dyDescent="0.2"/>
    <row r="64" s="231" customFormat="1" x14ac:dyDescent="0.2"/>
    <row r="65" s="231" customFormat="1" x14ac:dyDescent="0.2"/>
    <row r="66" s="231" customFormat="1" x14ac:dyDescent="0.2"/>
    <row r="67" s="231" customFormat="1" x14ac:dyDescent="0.2"/>
    <row r="68" s="231" customFormat="1" ht="12.75" customHeight="1" x14ac:dyDescent="0.2"/>
    <row r="69" s="231" customFormat="1" x14ac:dyDescent="0.2"/>
    <row r="70" s="231" customFormat="1" x14ac:dyDescent="0.2"/>
    <row r="71" s="231" customFormat="1" x14ac:dyDescent="0.2"/>
    <row r="72" s="231" customFormat="1" x14ac:dyDescent="0.2"/>
    <row r="73" s="231" customFormat="1" x14ac:dyDescent="0.2"/>
    <row r="74" s="231" customFormat="1" x14ac:dyDescent="0.2"/>
    <row r="75" s="231" customFormat="1" x14ac:dyDescent="0.2"/>
    <row r="76" s="231" customFormat="1" x14ac:dyDescent="0.2"/>
    <row r="77" s="231" customFormat="1" x14ac:dyDescent="0.2"/>
    <row r="78" s="231" customFormat="1" x14ac:dyDescent="0.2"/>
    <row r="79" s="231" customFormat="1" x14ac:dyDescent="0.2"/>
    <row r="80" s="231" customFormat="1" x14ac:dyDescent="0.2"/>
    <row r="81" s="231" customFormat="1" x14ac:dyDescent="0.2"/>
    <row r="82" s="231" customFormat="1" x14ac:dyDescent="0.2"/>
  </sheetData>
  <mergeCells count="32">
    <mergeCell ref="N8:N9"/>
    <mergeCell ref="G7:N7"/>
    <mergeCell ref="A5:L5"/>
    <mergeCell ref="D8:D9"/>
    <mergeCell ref="C8:C9"/>
    <mergeCell ref="B7:D7"/>
    <mergeCell ref="E7:F7"/>
    <mergeCell ref="A7:A9"/>
    <mergeCell ref="F8:F9"/>
    <mergeCell ref="E8:E9"/>
    <mergeCell ref="B8:B9"/>
    <mergeCell ref="A27:L27"/>
    <mergeCell ref="G8:G9"/>
    <mergeCell ref="I8:K8"/>
    <mergeCell ref="L8:L9"/>
    <mergeCell ref="M8:M9"/>
    <mergeCell ref="I30:K30"/>
    <mergeCell ref="L30:L31"/>
    <mergeCell ref="M30:M31"/>
    <mergeCell ref="N30:N31"/>
    <mergeCell ref="A1:N1"/>
    <mergeCell ref="A29:A31"/>
    <mergeCell ref="B29:D29"/>
    <mergeCell ref="E29:F29"/>
    <mergeCell ref="G29:N29"/>
    <mergeCell ref="B30:B31"/>
    <mergeCell ref="C30:C31"/>
    <mergeCell ref="D30:D31"/>
    <mergeCell ref="E30:E31"/>
    <mergeCell ref="F30:F31"/>
    <mergeCell ref="G30:G31"/>
    <mergeCell ref="A3:N3"/>
  </mergeCells>
  <pageMargins left="0.31496062992125984" right="0.11811023622047245" top="0.74803149606299213" bottom="0.5511811023622047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8"/>
  <sheetViews>
    <sheetView view="pageBreakPreview" topLeftCell="A39" zoomScaleSheetLayoutView="100" workbookViewId="0">
      <selection activeCell="B47" sqref="B47:C47"/>
    </sheetView>
  </sheetViews>
  <sheetFormatPr defaultColWidth="9.140625" defaultRowHeight="15.75" x14ac:dyDescent="0.25"/>
  <cols>
    <col min="1" max="1" width="5" style="1" customWidth="1"/>
    <col min="2" max="2" width="39.42578125" style="1" customWidth="1"/>
    <col min="3" max="3" width="15.28515625" style="1" customWidth="1"/>
    <col min="4" max="4" width="14.5703125" style="1" customWidth="1"/>
    <col min="5" max="5" width="21.140625" style="1" customWidth="1"/>
    <col min="6" max="6" width="16.5703125" style="1" bestFit="1" customWidth="1"/>
    <col min="7" max="7" width="14.28515625" style="1" customWidth="1"/>
    <col min="8" max="8" width="24.5703125" style="1" customWidth="1"/>
    <col min="9" max="16384" width="9.140625" style="1"/>
  </cols>
  <sheetData>
    <row r="1" spans="1:8" x14ac:dyDescent="0.25">
      <c r="A1" s="17"/>
      <c r="B1" s="17"/>
      <c r="C1" s="17"/>
      <c r="D1" s="17"/>
      <c r="E1" s="17"/>
      <c r="F1" s="17"/>
      <c r="G1" s="17"/>
      <c r="H1" s="17"/>
    </row>
    <row r="2" spans="1:8" ht="10.5" customHeight="1" x14ac:dyDescent="0.25">
      <c r="A2" s="17"/>
      <c r="B2" s="17"/>
      <c r="C2" s="17"/>
      <c r="D2" s="17"/>
      <c r="E2" s="17"/>
      <c r="F2" s="17"/>
      <c r="G2" s="17"/>
      <c r="H2" s="21"/>
    </row>
    <row r="3" spans="1:8" x14ac:dyDescent="0.25">
      <c r="B3" s="171" t="s">
        <v>136</v>
      </c>
      <c r="C3" s="171"/>
      <c r="D3" s="171"/>
      <c r="E3" s="171"/>
      <c r="F3" s="171"/>
      <c r="G3" s="171"/>
      <c r="H3" s="171"/>
    </row>
    <row r="4" spans="1:8" ht="12.75" customHeight="1" x14ac:dyDescent="0.25">
      <c r="B4" s="18"/>
      <c r="C4" s="18"/>
      <c r="D4" s="18"/>
      <c r="E4" s="18"/>
      <c r="F4" s="18"/>
      <c r="G4" s="18"/>
      <c r="H4" s="18"/>
    </row>
    <row r="5" spans="1:8" s="49" customFormat="1" ht="31.5" x14ac:dyDescent="0.2">
      <c r="A5" s="22" t="s">
        <v>7</v>
      </c>
      <c r="B5" s="217" t="s">
        <v>34</v>
      </c>
      <c r="C5" s="218"/>
      <c r="D5" s="23" t="s">
        <v>25</v>
      </c>
      <c r="E5" s="23" t="s">
        <v>26</v>
      </c>
      <c r="F5" s="23" t="s">
        <v>27</v>
      </c>
      <c r="G5" s="23" t="s">
        <v>28</v>
      </c>
      <c r="H5" s="23" t="s">
        <v>29</v>
      </c>
    </row>
    <row r="6" spans="1:8" s="52" customFormat="1" ht="11.25" x14ac:dyDescent="0.2">
      <c r="A6" s="50">
        <v>1</v>
      </c>
      <c r="B6" s="220">
        <v>2</v>
      </c>
      <c r="C6" s="221"/>
      <c r="D6" s="50">
        <v>3</v>
      </c>
      <c r="E6" s="50">
        <v>4</v>
      </c>
      <c r="F6" s="51">
        <v>5</v>
      </c>
      <c r="G6" s="50">
        <v>6</v>
      </c>
      <c r="H6" s="50">
        <v>7</v>
      </c>
    </row>
    <row r="7" spans="1:8" ht="31.5" customHeight="1" x14ac:dyDescent="0.25">
      <c r="A7" s="54">
        <v>1</v>
      </c>
      <c r="B7" s="201" t="s">
        <v>33</v>
      </c>
      <c r="C7" s="202"/>
      <c r="D7" s="22" t="s">
        <v>72</v>
      </c>
      <c r="E7" s="137">
        <v>23626038.98</v>
      </c>
      <c r="F7" s="91">
        <v>22251795.579999998</v>
      </c>
      <c r="G7" s="92"/>
      <c r="H7" s="22"/>
    </row>
    <row r="8" spans="1:8" ht="63" customHeight="1" x14ac:dyDescent="0.25">
      <c r="A8" s="54">
        <v>2</v>
      </c>
      <c r="B8" s="201" t="s">
        <v>23</v>
      </c>
      <c r="C8" s="202"/>
      <c r="D8" s="22" t="s">
        <v>72</v>
      </c>
      <c r="E8" s="22"/>
      <c r="F8" s="22"/>
      <c r="G8" s="22"/>
      <c r="H8" s="22"/>
    </row>
    <row r="9" spans="1:8" ht="53.25" customHeight="1" x14ac:dyDescent="0.25">
      <c r="A9" s="54">
        <v>3</v>
      </c>
      <c r="B9" s="201" t="s">
        <v>24</v>
      </c>
      <c r="C9" s="202"/>
      <c r="D9" s="22" t="s">
        <v>72</v>
      </c>
      <c r="E9" s="81">
        <f>SUM(E10:E12)</f>
        <v>157461.1</v>
      </c>
      <c r="F9" s="81">
        <f>SUM(F10:F12)</f>
        <v>76683670.170000002</v>
      </c>
      <c r="G9" s="92"/>
      <c r="H9" s="22"/>
    </row>
    <row r="10" spans="1:8" s="88" customFormat="1" ht="21.75" customHeight="1" x14ac:dyDescent="0.25">
      <c r="A10" s="82"/>
      <c r="B10" s="83" t="s">
        <v>152</v>
      </c>
      <c r="C10" s="84"/>
      <c r="D10" s="85"/>
      <c r="E10" s="86">
        <v>0</v>
      </c>
      <c r="F10" s="86">
        <v>12669628.91</v>
      </c>
      <c r="G10" s="92"/>
      <c r="H10" s="87"/>
    </row>
    <row r="11" spans="1:8" s="88" customFormat="1" ht="36" customHeight="1" x14ac:dyDescent="0.25">
      <c r="A11" s="82"/>
      <c r="B11" s="89" t="s">
        <v>153</v>
      </c>
      <c r="C11" s="90"/>
      <c r="D11" s="85"/>
      <c r="E11" s="86">
        <v>81360.03</v>
      </c>
      <c r="F11" s="86">
        <v>63848348.640000001</v>
      </c>
      <c r="G11" s="92"/>
      <c r="H11" s="85"/>
    </row>
    <row r="12" spans="1:8" s="88" customFormat="1" ht="25.5" customHeight="1" x14ac:dyDescent="0.25">
      <c r="A12" s="82"/>
      <c r="B12" s="89" t="s">
        <v>154</v>
      </c>
      <c r="C12" s="90"/>
      <c r="D12" s="85"/>
      <c r="E12" s="86">
        <v>76101.070000000007</v>
      </c>
      <c r="F12" s="86">
        <v>165692.62</v>
      </c>
      <c r="G12" s="92"/>
      <c r="H12" s="85"/>
    </row>
    <row r="13" spans="1:8" s="88" customFormat="1" ht="25.5" customHeight="1" x14ac:dyDescent="0.25">
      <c r="A13" s="114">
        <v>4</v>
      </c>
      <c r="B13" s="224" t="s">
        <v>188</v>
      </c>
      <c r="C13" s="225"/>
      <c r="D13" s="122" t="s">
        <v>72</v>
      </c>
      <c r="E13" s="123">
        <v>0</v>
      </c>
      <c r="F13" s="123">
        <v>0</v>
      </c>
      <c r="G13" s="123"/>
      <c r="H13" s="122"/>
    </row>
    <row r="14" spans="1:8" s="88" customFormat="1" ht="46.5" customHeight="1" x14ac:dyDescent="0.25">
      <c r="A14" s="114">
        <v>5</v>
      </c>
      <c r="B14" s="224" t="s">
        <v>189</v>
      </c>
      <c r="C14" s="225"/>
      <c r="D14" s="122" t="s">
        <v>72</v>
      </c>
      <c r="E14" s="123">
        <f>E16+E17+E18+E20+E21+E22</f>
        <v>834192.55</v>
      </c>
      <c r="F14" s="123">
        <f>F16+F17+F18+F20+F21+F22+F19</f>
        <v>396321.17</v>
      </c>
      <c r="G14" s="123"/>
      <c r="H14" s="122"/>
    </row>
    <row r="15" spans="1:8" s="88" customFormat="1" ht="25.5" customHeight="1" x14ac:dyDescent="0.25">
      <c r="A15" s="124"/>
      <c r="B15" s="125" t="s">
        <v>148</v>
      </c>
      <c r="C15" s="126"/>
      <c r="D15" s="127"/>
      <c r="E15" s="81"/>
      <c r="F15" s="81"/>
      <c r="G15" s="128"/>
      <c r="H15" s="129"/>
    </row>
    <row r="16" spans="1:8" s="88" customFormat="1" ht="33.75" customHeight="1" x14ac:dyDescent="0.25">
      <c r="A16" s="124"/>
      <c r="B16" s="125" t="s">
        <v>195</v>
      </c>
      <c r="C16" s="126"/>
      <c r="D16" s="127"/>
      <c r="E16" s="81">
        <v>354471.07</v>
      </c>
      <c r="F16" s="81">
        <v>0</v>
      </c>
      <c r="G16" s="128"/>
      <c r="H16" s="129"/>
    </row>
    <row r="17" spans="1:8" x14ac:dyDescent="0.25">
      <c r="A17" s="124"/>
      <c r="B17" s="133" t="s">
        <v>192</v>
      </c>
      <c r="C17" s="130"/>
      <c r="D17" s="131"/>
      <c r="E17" s="81">
        <v>5092.2</v>
      </c>
      <c r="F17" s="81">
        <v>5322.5</v>
      </c>
      <c r="G17" s="128"/>
      <c r="H17" s="132"/>
    </row>
    <row r="18" spans="1:8" ht="34.5" customHeight="1" x14ac:dyDescent="0.25">
      <c r="A18" s="124"/>
      <c r="B18" s="133" t="s">
        <v>191</v>
      </c>
      <c r="C18" s="130"/>
      <c r="D18" s="131"/>
      <c r="E18" s="81">
        <v>382954.49</v>
      </c>
      <c r="F18" s="81">
        <v>13802.68</v>
      </c>
      <c r="G18" s="128"/>
      <c r="H18" s="132"/>
    </row>
    <row r="19" spans="1:8" ht="34.5" customHeight="1" x14ac:dyDescent="0.25">
      <c r="A19" s="124"/>
      <c r="B19" s="133" t="s">
        <v>205</v>
      </c>
      <c r="C19" s="130"/>
      <c r="D19" s="131"/>
      <c r="E19" s="81">
        <v>0</v>
      </c>
      <c r="F19" s="81">
        <v>27300</v>
      </c>
      <c r="G19" s="128"/>
      <c r="H19" s="132"/>
    </row>
    <row r="20" spans="1:8" s="8" customFormat="1" ht="27" customHeight="1" x14ac:dyDescent="0.25">
      <c r="A20" s="82"/>
      <c r="B20" s="196" t="s">
        <v>190</v>
      </c>
      <c r="C20" s="197" t="s">
        <v>172</v>
      </c>
      <c r="D20" s="85"/>
      <c r="E20" s="86">
        <f>55387.24+13119.33+1230.55</f>
        <v>69737.119999999995</v>
      </c>
      <c r="F20" s="86">
        <f>151725.04+1743.84+115432.32</f>
        <v>268901.2</v>
      </c>
      <c r="G20" s="92"/>
      <c r="H20" s="85"/>
    </row>
    <row r="21" spans="1:8" s="8" customFormat="1" ht="28.5" customHeight="1" x14ac:dyDescent="0.25">
      <c r="A21" s="82"/>
      <c r="B21" s="222" t="s">
        <v>193</v>
      </c>
      <c r="C21" s="223"/>
      <c r="D21" s="85"/>
      <c r="E21" s="86">
        <v>18629.93</v>
      </c>
      <c r="F21" s="86">
        <v>12181.79</v>
      </c>
      <c r="G21" s="92"/>
      <c r="H21" s="85"/>
    </row>
    <row r="22" spans="1:8" ht="36" customHeight="1" x14ac:dyDescent="0.25">
      <c r="A22" s="82"/>
      <c r="B22" s="89" t="s">
        <v>194</v>
      </c>
      <c r="C22" s="90"/>
      <c r="D22" s="85"/>
      <c r="E22" s="86">
        <v>3307.74</v>
      </c>
      <c r="F22" s="86">
        <v>68813</v>
      </c>
      <c r="G22" s="92"/>
      <c r="H22" s="85"/>
    </row>
    <row r="23" spans="1:8" ht="14.25" customHeight="1" x14ac:dyDescent="0.25">
      <c r="A23" s="54">
        <v>6</v>
      </c>
      <c r="B23" s="201" t="s">
        <v>35</v>
      </c>
      <c r="C23" s="202"/>
      <c r="D23" s="22" t="s">
        <v>72</v>
      </c>
      <c r="E23" s="22"/>
      <c r="F23" s="22"/>
      <c r="G23" s="22"/>
      <c r="H23" s="22"/>
    </row>
    <row r="24" spans="1:8" ht="36.75" customHeight="1" x14ac:dyDescent="0.25">
      <c r="A24" s="54">
        <v>7</v>
      </c>
      <c r="B24" s="201" t="s">
        <v>30</v>
      </c>
      <c r="C24" s="202"/>
      <c r="D24" s="22" t="s">
        <v>72</v>
      </c>
      <c r="E24" s="26" t="s">
        <v>75</v>
      </c>
      <c r="F24" s="93">
        <v>0</v>
      </c>
      <c r="G24" s="26" t="s">
        <v>75</v>
      </c>
      <c r="H24" s="26" t="s">
        <v>75</v>
      </c>
    </row>
    <row r="25" spans="1:8" ht="14.25" customHeight="1" x14ac:dyDescent="0.25">
      <c r="A25" s="55">
        <v>8</v>
      </c>
      <c r="B25" s="201" t="s">
        <v>70</v>
      </c>
      <c r="C25" s="202"/>
      <c r="D25" s="22" t="s">
        <v>72</v>
      </c>
      <c r="E25" s="152">
        <v>0</v>
      </c>
      <c r="F25" s="152">
        <v>0</v>
      </c>
      <c r="G25" s="10"/>
      <c r="H25" s="10"/>
    </row>
    <row r="26" spans="1:8" ht="63.75" customHeight="1" x14ac:dyDescent="0.25">
      <c r="A26" s="55">
        <v>9</v>
      </c>
      <c r="B26" s="201" t="s">
        <v>71</v>
      </c>
      <c r="C26" s="202"/>
      <c r="D26" s="22" t="s">
        <v>72</v>
      </c>
      <c r="E26" s="152"/>
      <c r="F26" s="152"/>
      <c r="G26" s="10"/>
      <c r="H26" s="10"/>
    </row>
    <row r="27" spans="1:8" x14ac:dyDescent="0.25">
      <c r="A27" s="54">
        <v>10</v>
      </c>
      <c r="B27" s="201" t="s">
        <v>31</v>
      </c>
      <c r="C27" s="202"/>
      <c r="D27" s="22" t="s">
        <v>62</v>
      </c>
      <c r="E27" s="152"/>
      <c r="F27" s="152"/>
      <c r="G27" s="22"/>
      <c r="H27" s="22"/>
    </row>
    <row r="28" spans="1:8" ht="10.5" customHeight="1" x14ac:dyDescent="0.25">
      <c r="A28" s="54"/>
      <c r="B28" s="201" t="s">
        <v>64</v>
      </c>
      <c r="C28" s="202"/>
      <c r="D28" s="22" t="s">
        <v>62</v>
      </c>
      <c r="E28" s="152"/>
      <c r="F28" s="152"/>
      <c r="G28" s="22"/>
      <c r="H28" s="22"/>
    </row>
    <row r="29" spans="1:8" x14ac:dyDescent="0.25">
      <c r="A29" s="53"/>
      <c r="B29" s="201" t="s">
        <v>65</v>
      </c>
      <c r="C29" s="202"/>
      <c r="D29" s="22" t="s">
        <v>62</v>
      </c>
      <c r="E29" s="152"/>
      <c r="F29" s="152"/>
      <c r="G29" s="22"/>
      <c r="H29" s="22"/>
    </row>
    <row r="30" spans="1:8" x14ac:dyDescent="0.25">
      <c r="A30" s="53"/>
      <c r="B30" s="201" t="s">
        <v>66</v>
      </c>
      <c r="C30" s="202"/>
      <c r="D30" s="22" t="s">
        <v>62</v>
      </c>
      <c r="E30" s="152"/>
      <c r="F30" s="152"/>
      <c r="G30" s="22"/>
      <c r="H30" s="22"/>
    </row>
    <row r="31" spans="1:8" ht="43.5" customHeight="1" x14ac:dyDescent="0.25">
      <c r="A31" s="54">
        <v>11</v>
      </c>
      <c r="B31" s="201" t="s">
        <v>69</v>
      </c>
      <c r="C31" s="202"/>
      <c r="D31" s="22" t="s">
        <v>72</v>
      </c>
      <c r="E31" s="22"/>
      <c r="F31" s="91"/>
      <c r="G31" s="22"/>
      <c r="H31" s="22"/>
    </row>
    <row r="32" spans="1:8" x14ac:dyDescent="0.25">
      <c r="B32" s="1" t="s">
        <v>36</v>
      </c>
    </row>
    <row r="34" spans="1:65" x14ac:dyDescent="0.25">
      <c r="B34" s="171" t="s">
        <v>137</v>
      </c>
      <c r="C34" s="171"/>
      <c r="D34" s="171"/>
      <c r="E34" s="171"/>
      <c r="F34" s="171"/>
      <c r="G34" s="171"/>
      <c r="H34" s="171"/>
    </row>
    <row r="35" spans="1:65" ht="18" customHeight="1" x14ac:dyDescent="0.25">
      <c r="B35" s="18"/>
      <c r="C35" s="18"/>
      <c r="D35" s="18"/>
      <c r="E35" s="18"/>
      <c r="F35" s="18"/>
      <c r="G35" s="18"/>
      <c r="H35" s="1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65" ht="45" customHeight="1" x14ac:dyDescent="0.25">
      <c r="B36" s="16" t="s">
        <v>84</v>
      </c>
      <c r="C36" s="195" t="s">
        <v>85</v>
      </c>
      <c r="D36" s="195"/>
      <c r="E36" s="195" t="s">
        <v>76</v>
      </c>
      <c r="F36" s="195"/>
      <c r="G36" s="215" t="s">
        <v>32</v>
      </c>
      <c r="H36" s="215"/>
    </row>
    <row r="37" spans="1:65" x14ac:dyDescent="0.25">
      <c r="B37" s="147">
        <v>0</v>
      </c>
      <c r="C37" s="186">
        <v>0</v>
      </c>
      <c r="D37" s="186"/>
      <c r="E37" s="187">
        <v>0</v>
      </c>
      <c r="F37" s="187"/>
      <c r="G37" s="216">
        <v>0</v>
      </c>
      <c r="H37" s="216"/>
    </row>
    <row r="38" spans="1:65" ht="16.5" customHeight="1" x14ac:dyDescent="0.25">
      <c r="B38" s="147">
        <v>0</v>
      </c>
      <c r="C38" s="186">
        <v>0</v>
      </c>
      <c r="D38" s="186"/>
      <c r="E38" s="187">
        <v>0</v>
      </c>
      <c r="F38" s="187"/>
      <c r="G38" s="216">
        <v>0</v>
      </c>
      <c r="H38" s="216"/>
    </row>
    <row r="39" spans="1:65" ht="16.5" customHeight="1" x14ac:dyDescent="0.25">
      <c r="A39" s="3"/>
      <c r="B39" s="24"/>
      <c r="C39" s="24"/>
      <c r="D39" s="24"/>
      <c r="E39" s="24"/>
      <c r="F39" s="24"/>
      <c r="G39" s="24"/>
      <c r="H39" s="24"/>
    </row>
    <row r="40" spans="1:65" ht="33.75" customHeight="1" x14ac:dyDescent="0.25">
      <c r="B40" s="219" t="s">
        <v>138</v>
      </c>
      <c r="C40" s="219"/>
      <c r="D40" s="219"/>
      <c r="E40" s="219"/>
      <c r="F40" s="219"/>
      <c r="G40" s="219"/>
      <c r="H40" s="219"/>
    </row>
    <row r="41" spans="1:65" ht="48" customHeight="1" x14ac:dyDescent="0.25">
      <c r="H41" s="3"/>
    </row>
    <row r="42" spans="1:65" s="96" customFormat="1" ht="49.5" customHeight="1" x14ac:dyDescent="0.25">
      <c r="A42" s="1"/>
      <c r="B42" s="201" t="s">
        <v>37</v>
      </c>
      <c r="C42" s="202"/>
      <c r="D42" s="23" t="s">
        <v>25</v>
      </c>
      <c r="E42" s="23" t="s">
        <v>39</v>
      </c>
      <c r="F42" s="23" t="s">
        <v>40</v>
      </c>
      <c r="G42" s="23" t="s">
        <v>41</v>
      </c>
      <c r="H42" s="24"/>
      <c r="I42" s="94"/>
    </row>
    <row r="43" spans="1:65" s="96" customFormat="1" ht="33" customHeight="1" x14ac:dyDescent="0.25">
      <c r="A43" s="1"/>
      <c r="B43" s="213" t="s">
        <v>141</v>
      </c>
      <c r="C43" s="214"/>
      <c r="D43" s="15" t="s">
        <v>72</v>
      </c>
      <c r="E43" s="106">
        <f>E45+E59+E60+E61+E46</f>
        <v>87825524.180000007</v>
      </c>
      <c r="F43" s="106">
        <f>F45+F59+F60+F61+F46</f>
        <v>87825524.180000007</v>
      </c>
      <c r="G43" s="112">
        <f>F43/E43*100</f>
        <v>100</v>
      </c>
      <c r="H43" s="25"/>
      <c r="I43" s="94"/>
    </row>
    <row r="44" spans="1:65" s="96" customFormat="1" ht="39" customHeight="1" x14ac:dyDescent="0.25">
      <c r="A44" s="1"/>
      <c r="B44" s="213" t="s">
        <v>38</v>
      </c>
      <c r="C44" s="214"/>
      <c r="D44" s="15"/>
      <c r="E44" s="56"/>
      <c r="F44" s="56"/>
      <c r="G44" s="112"/>
      <c r="H44" s="25"/>
      <c r="I44" s="94"/>
    </row>
    <row r="45" spans="1:65" s="96" customFormat="1" ht="21.75" customHeight="1" x14ac:dyDescent="0.25">
      <c r="A45" s="1"/>
      <c r="B45" s="213" t="s">
        <v>139</v>
      </c>
      <c r="C45" s="214"/>
      <c r="D45" s="15" t="s">
        <v>72</v>
      </c>
      <c r="E45" s="106">
        <v>61469133.640000001</v>
      </c>
      <c r="F45" s="106">
        <f>E45</f>
        <v>61469133.640000001</v>
      </c>
      <c r="G45" s="112">
        <f>F45/E45*100</f>
        <v>100</v>
      </c>
      <c r="H45" s="25"/>
      <c r="I45" s="94"/>
    </row>
    <row r="46" spans="1:65" s="96" customFormat="1" ht="62.25" customHeight="1" x14ac:dyDescent="0.25">
      <c r="A46" s="1"/>
      <c r="B46" s="213" t="s">
        <v>140</v>
      </c>
      <c r="C46" s="214"/>
      <c r="D46" s="134" t="s">
        <v>72</v>
      </c>
      <c r="E46" s="105">
        <f>SUM(E47:E58)</f>
        <v>24930956.230000004</v>
      </c>
      <c r="F46" s="105">
        <f>SUM(F47:F58)</f>
        <v>24930956.230000004</v>
      </c>
      <c r="G46" s="112">
        <f t="shared" ref="G46:G95" si="0">F46/E46*100</f>
        <v>100</v>
      </c>
      <c r="H46" s="141"/>
      <c r="I46" s="94"/>
    </row>
    <row r="47" spans="1:65" s="96" customFormat="1" ht="63" customHeight="1" x14ac:dyDescent="0.25">
      <c r="A47" s="94"/>
      <c r="B47" s="203" t="s">
        <v>155</v>
      </c>
      <c r="C47" s="204"/>
      <c r="D47" s="134" t="s">
        <v>72</v>
      </c>
      <c r="E47" s="121">
        <v>925900.76</v>
      </c>
      <c r="F47" s="121">
        <f>E47</f>
        <v>925900.76</v>
      </c>
      <c r="G47" s="112">
        <f t="shared" si="0"/>
        <v>100</v>
      </c>
      <c r="H47" s="140"/>
      <c r="I47" s="94"/>
    </row>
    <row r="48" spans="1:65" s="96" customFormat="1" ht="63" customHeight="1" x14ac:dyDescent="0.25">
      <c r="A48" s="94"/>
      <c r="B48" s="211" t="s">
        <v>185</v>
      </c>
      <c r="C48" s="212"/>
      <c r="D48" s="134" t="s">
        <v>72</v>
      </c>
      <c r="E48" s="121">
        <v>100000</v>
      </c>
      <c r="F48" s="121">
        <f t="shared" ref="F48:F58" si="1">E48</f>
        <v>100000</v>
      </c>
      <c r="G48" s="112">
        <f t="shared" si="0"/>
        <v>100</v>
      </c>
      <c r="H48" s="95"/>
      <c r="I48" s="94"/>
    </row>
    <row r="49" spans="1:9" s="96" customFormat="1" ht="42" customHeight="1" x14ac:dyDescent="0.25">
      <c r="A49" s="94"/>
      <c r="B49" s="203" t="s">
        <v>175</v>
      </c>
      <c r="C49" s="204"/>
      <c r="D49" s="134" t="s">
        <v>72</v>
      </c>
      <c r="E49" s="121">
        <v>100000</v>
      </c>
      <c r="F49" s="121">
        <f t="shared" si="1"/>
        <v>100000</v>
      </c>
      <c r="G49" s="112">
        <f t="shared" si="0"/>
        <v>100</v>
      </c>
      <c r="H49" s="95"/>
      <c r="I49" s="94"/>
    </row>
    <row r="50" spans="1:9" s="96" customFormat="1" ht="72" hidden="1" customHeight="1" x14ac:dyDescent="0.25">
      <c r="A50" s="94"/>
      <c r="B50" s="211" t="s">
        <v>184</v>
      </c>
      <c r="C50" s="212"/>
      <c r="D50" s="134" t="s">
        <v>72</v>
      </c>
      <c r="E50" s="121"/>
      <c r="F50" s="121">
        <f t="shared" si="1"/>
        <v>0</v>
      </c>
      <c r="G50" s="112" t="e">
        <f t="shared" si="0"/>
        <v>#DIV/0!</v>
      </c>
      <c r="H50" s="95"/>
      <c r="I50" s="94"/>
    </row>
    <row r="51" spans="1:9" s="96" customFormat="1" ht="32.25" customHeight="1" x14ac:dyDescent="0.25">
      <c r="A51" s="94"/>
      <c r="B51" s="211" t="s">
        <v>184</v>
      </c>
      <c r="C51" s="212"/>
      <c r="D51" s="134" t="s">
        <v>72</v>
      </c>
      <c r="E51" s="121">
        <f>446146.13+22140</f>
        <v>468286.13</v>
      </c>
      <c r="F51" s="121">
        <f t="shared" si="1"/>
        <v>468286.13</v>
      </c>
      <c r="G51" s="112">
        <f t="shared" si="0"/>
        <v>100</v>
      </c>
      <c r="H51" s="95"/>
      <c r="I51" s="94"/>
    </row>
    <row r="52" spans="1:9" s="96" customFormat="1" ht="65.25" customHeight="1" x14ac:dyDescent="0.25">
      <c r="A52" s="94"/>
      <c r="B52" s="211" t="s">
        <v>197</v>
      </c>
      <c r="C52" s="212"/>
      <c r="D52" s="134" t="s">
        <v>72</v>
      </c>
      <c r="E52" s="121">
        <v>140280</v>
      </c>
      <c r="F52" s="121">
        <f t="shared" si="1"/>
        <v>140280</v>
      </c>
      <c r="G52" s="112">
        <f t="shared" si="0"/>
        <v>100</v>
      </c>
      <c r="H52" s="95"/>
      <c r="I52" s="94"/>
    </row>
    <row r="53" spans="1:9" ht="71.25" customHeight="1" x14ac:dyDescent="0.25">
      <c r="A53" s="94"/>
      <c r="B53" s="211" t="s">
        <v>186</v>
      </c>
      <c r="C53" s="212"/>
      <c r="D53" s="134" t="s">
        <v>72</v>
      </c>
      <c r="E53" s="121">
        <v>486659.56</v>
      </c>
      <c r="F53" s="121">
        <f t="shared" si="1"/>
        <v>486659.56</v>
      </c>
      <c r="G53" s="112">
        <f t="shared" si="0"/>
        <v>100</v>
      </c>
      <c r="H53" s="95"/>
    </row>
    <row r="54" spans="1:9" ht="41.25" customHeight="1" x14ac:dyDescent="0.25">
      <c r="A54" s="94"/>
      <c r="B54" s="211" t="s">
        <v>199</v>
      </c>
      <c r="C54" s="212"/>
      <c r="D54" s="134" t="s">
        <v>72</v>
      </c>
      <c r="E54" s="121">
        <v>11695304.15</v>
      </c>
      <c r="F54" s="121">
        <f t="shared" si="1"/>
        <v>11695304.15</v>
      </c>
      <c r="G54" s="112">
        <f t="shared" si="0"/>
        <v>100</v>
      </c>
      <c r="H54" s="95"/>
    </row>
    <row r="55" spans="1:9" ht="36.75" customHeight="1" x14ac:dyDescent="0.25">
      <c r="A55" s="94"/>
      <c r="B55" s="211" t="s">
        <v>187</v>
      </c>
      <c r="C55" s="212"/>
      <c r="D55" s="134" t="s">
        <v>72</v>
      </c>
      <c r="E55" s="121">
        <f>89976.02+4230631.62</f>
        <v>4320607.6399999997</v>
      </c>
      <c r="F55" s="121">
        <f t="shared" si="1"/>
        <v>4320607.6399999997</v>
      </c>
      <c r="G55" s="112">
        <f t="shared" si="0"/>
        <v>100</v>
      </c>
      <c r="H55" s="95"/>
    </row>
    <row r="56" spans="1:9" ht="54.75" customHeight="1" x14ac:dyDescent="0.25">
      <c r="A56" s="94"/>
      <c r="B56" s="203" t="s">
        <v>198</v>
      </c>
      <c r="C56" s="204"/>
      <c r="D56" s="134" t="s">
        <v>72</v>
      </c>
      <c r="E56" s="121">
        <v>181170</v>
      </c>
      <c r="F56" s="121">
        <f t="shared" si="1"/>
        <v>181170</v>
      </c>
      <c r="G56" s="112">
        <f t="shared" si="0"/>
        <v>100</v>
      </c>
      <c r="H56" s="95"/>
    </row>
    <row r="57" spans="1:9" ht="74.25" customHeight="1" x14ac:dyDescent="0.25">
      <c r="A57" s="94"/>
      <c r="B57" s="203" t="s">
        <v>176</v>
      </c>
      <c r="C57" s="204"/>
      <c r="D57" s="134" t="s">
        <v>72</v>
      </c>
      <c r="E57" s="121">
        <v>5861147.9900000002</v>
      </c>
      <c r="F57" s="121">
        <f t="shared" si="1"/>
        <v>5861147.9900000002</v>
      </c>
      <c r="G57" s="112">
        <f t="shared" si="0"/>
        <v>100</v>
      </c>
      <c r="H57" s="95"/>
      <c r="I57" s="35"/>
    </row>
    <row r="58" spans="1:9" ht="39.75" customHeight="1" x14ac:dyDescent="0.25">
      <c r="A58" s="94"/>
      <c r="B58" s="203" t="s">
        <v>156</v>
      </c>
      <c r="C58" s="204"/>
      <c r="D58" s="134" t="s">
        <v>72</v>
      </c>
      <c r="E58" s="121">
        <v>651600</v>
      </c>
      <c r="F58" s="121">
        <f t="shared" si="1"/>
        <v>651600</v>
      </c>
      <c r="G58" s="112">
        <f t="shared" si="0"/>
        <v>100</v>
      </c>
      <c r="H58" s="95"/>
      <c r="I58" s="35"/>
    </row>
    <row r="59" spans="1:9" ht="31.5" customHeight="1" x14ac:dyDescent="0.25">
      <c r="B59" s="207" t="s">
        <v>142</v>
      </c>
      <c r="C59" s="208"/>
      <c r="D59" s="134" t="s">
        <v>72</v>
      </c>
      <c r="E59" s="107">
        <v>1336434.31</v>
      </c>
      <c r="F59" s="107">
        <f>E59</f>
        <v>1336434.31</v>
      </c>
      <c r="G59" s="112">
        <f t="shared" si="0"/>
        <v>100</v>
      </c>
      <c r="H59" s="25"/>
      <c r="I59" s="35"/>
    </row>
    <row r="60" spans="1:9" x14ac:dyDescent="0.25">
      <c r="B60" s="207" t="s">
        <v>144</v>
      </c>
      <c r="C60" s="208"/>
      <c r="D60" s="134" t="s">
        <v>72</v>
      </c>
      <c r="E60" s="107">
        <v>0</v>
      </c>
      <c r="F60" s="107">
        <v>0</v>
      </c>
      <c r="G60" s="112" t="s">
        <v>177</v>
      </c>
      <c r="H60" s="25"/>
      <c r="I60" s="35"/>
    </row>
    <row r="61" spans="1:9" x14ac:dyDescent="0.25">
      <c r="B61" s="207" t="s">
        <v>143</v>
      </c>
      <c r="C61" s="208"/>
      <c r="D61" s="134" t="s">
        <v>72</v>
      </c>
      <c r="E61" s="107">
        <v>89000</v>
      </c>
      <c r="F61" s="107">
        <v>89000</v>
      </c>
      <c r="G61" s="112">
        <f t="shared" si="0"/>
        <v>100</v>
      </c>
      <c r="H61" s="25"/>
      <c r="I61" s="35"/>
    </row>
    <row r="62" spans="1:9" x14ac:dyDescent="0.25">
      <c r="A62" s="35"/>
      <c r="B62" s="205" t="s">
        <v>157</v>
      </c>
      <c r="C62" s="206"/>
      <c r="D62" s="97" t="s">
        <v>72</v>
      </c>
      <c r="E62" s="98">
        <f>E66+E67+E68+E69+E70+E71+E72+E73+E74+E75+E76+E77+E79+E80+E81+E82+E83+E84</f>
        <v>88466986.069999978</v>
      </c>
      <c r="F62" s="98">
        <f>F66+F67+F68+F69+F70+F71+F72+F73+F74+F75+F76+F77+F79+F80+F81+F82+F83+F84</f>
        <v>88466986.069999978</v>
      </c>
      <c r="G62" s="113">
        <f t="shared" si="0"/>
        <v>100</v>
      </c>
      <c r="H62" s="99"/>
      <c r="I62" s="35"/>
    </row>
    <row r="63" spans="1:9" x14ac:dyDescent="0.25">
      <c r="A63" s="35"/>
      <c r="B63" s="207" t="s">
        <v>38</v>
      </c>
      <c r="C63" s="208"/>
      <c r="D63" s="78"/>
      <c r="E63" s="79"/>
      <c r="F63" s="79"/>
      <c r="G63" s="80"/>
      <c r="H63" s="99"/>
      <c r="I63" s="35"/>
    </row>
    <row r="64" spans="1:9" hidden="1" x14ac:dyDescent="0.25">
      <c r="A64" s="35"/>
      <c r="B64" s="205" t="s">
        <v>158</v>
      </c>
      <c r="C64" s="206"/>
      <c r="D64" s="97"/>
      <c r="E64" s="98">
        <f>SUM(E66:E84)</f>
        <v>89406319.459999979</v>
      </c>
      <c r="F64" s="98">
        <f>SUM(F66:F84)</f>
        <v>89406319.459999979</v>
      </c>
      <c r="G64" s="113">
        <f t="shared" si="0"/>
        <v>100</v>
      </c>
      <c r="H64" s="100"/>
      <c r="I64" s="35"/>
    </row>
    <row r="65" spans="1:9" hidden="1" x14ac:dyDescent="0.25">
      <c r="A65" s="35"/>
      <c r="B65" s="196" t="s">
        <v>38</v>
      </c>
      <c r="C65" s="197" t="s">
        <v>38</v>
      </c>
      <c r="D65" s="78"/>
      <c r="E65" s="79"/>
      <c r="F65" s="79"/>
      <c r="G65" s="80"/>
      <c r="H65" s="99"/>
      <c r="I65" s="35"/>
    </row>
    <row r="66" spans="1:9" x14ac:dyDescent="0.25">
      <c r="A66" s="35"/>
      <c r="B66" s="196" t="s">
        <v>159</v>
      </c>
      <c r="C66" s="197" t="s">
        <v>159</v>
      </c>
      <c r="D66" s="78">
        <v>111</v>
      </c>
      <c r="E66" s="79">
        <f>33454372.61+5022412.25+52936.96</f>
        <v>38529721.82</v>
      </c>
      <c r="F66" s="79">
        <f>E66</f>
        <v>38529721.82</v>
      </c>
      <c r="G66" s="112">
        <f t="shared" si="0"/>
        <v>100</v>
      </c>
      <c r="H66" s="99"/>
      <c r="I66" s="35"/>
    </row>
    <row r="67" spans="1:9" ht="36" customHeight="1" x14ac:dyDescent="0.25">
      <c r="A67" s="35"/>
      <c r="B67" s="209" t="s">
        <v>200</v>
      </c>
      <c r="C67" s="210" t="s">
        <v>160</v>
      </c>
      <c r="D67" s="78">
        <v>112</v>
      </c>
      <c r="E67" s="79">
        <f>7000+925900.76</f>
        <v>932900.76</v>
      </c>
      <c r="F67" s="79">
        <f t="shared" ref="F67:F84" si="2">E67</f>
        <v>932900.76</v>
      </c>
      <c r="G67" s="112">
        <f t="shared" si="0"/>
        <v>100</v>
      </c>
      <c r="H67" s="99"/>
      <c r="I67" s="35"/>
    </row>
    <row r="68" spans="1:9" x14ac:dyDescent="0.25">
      <c r="A68" s="35"/>
      <c r="B68" s="196" t="s">
        <v>161</v>
      </c>
      <c r="C68" s="197" t="s">
        <v>161</v>
      </c>
      <c r="D68" s="78">
        <v>119</v>
      </c>
      <c r="E68" s="79">
        <f>10207273.7+1517379.52+15986.98</f>
        <v>11740640.199999999</v>
      </c>
      <c r="F68" s="79">
        <f t="shared" si="2"/>
        <v>11740640.199999999</v>
      </c>
      <c r="G68" s="112">
        <f t="shared" si="0"/>
        <v>100</v>
      </c>
      <c r="H68" s="99"/>
      <c r="I68" s="35"/>
    </row>
    <row r="69" spans="1:9" x14ac:dyDescent="0.25">
      <c r="A69" s="35"/>
      <c r="B69" s="196" t="s">
        <v>162</v>
      </c>
      <c r="C69" s="197" t="s">
        <v>162</v>
      </c>
      <c r="D69" s="78">
        <v>244</v>
      </c>
      <c r="E69" s="79">
        <v>63762.04</v>
      </c>
      <c r="F69" s="79">
        <f t="shared" si="2"/>
        <v>63762.04</v>
      </c>
      <c r="G69" s="112">
        <f t="shared" si="0"/>
        <v>100</v>
      </c>
      <c r="H69" s="99"/>
      <c r="I69" s="35"/>
    </row>
    <row r="70" spans="1:9" x14ac:dyDescent="0.25">
      <c r="A70" s="35"/>
      <c r="B70" s="196" t="s">
        <v>163</v>
      </c>
      <c r="C70" s="197" t="s">
        <v>163</v>
      </c>
      <c r="D70" s="78">
        <v>244</v>
      </c>
      <c r="E70" s="79">
        <v>505642.7</v>
      </c>
      <c r="F70" s="79">
        <f t="shared" si="2"/>
        <v>505642.7</v>
      </c>
      <c r="G70" s="112">
        <f t="shared" si="0"/>
        <v>100</v>
      </c>
      <c r="H70" s="99"/>
      <c r="I70" s="35"/>
    </row>
    <row r="71" spans="1:9" x14ac:dyDescent="0.25">
      <c r="A71" s="35"/>
      <c r="B71" s="196" t="s">
        <v>164</v>
      </c>
      <c r="C71" s="197" t="s">
        <v>164</v>
      </c>
      <c r="D71" s="78">
        <v>244</v>
      </c>
      <c r="E71" s="79">
        <v>6278083.5899999999</v>
      </c>
      <c r="F71" s="79">
        <f t="shared" si="2"/>
        <v>6278083.5899999999</v>
      </c>
      <c r="G71" s="112">
        <f t="shared" si="0"/>
        <v>100</v>
      </c>
      <c r="H71" s="99"/>
      <c r="I71" s="35"/>
    </row>
    <row r="72" spans="1:9" x14ac:dyDescent="0.25">
      <c r="A72" s="35"/>
      <c r="B72" s="196" t="s">
        <v>165</v>
      </c>
      <c r="C72" s="197" t="s">
        <v>165</v>
      </c>
      <c r="D72" s="78">
        <v>244</v>
      </c>
      <c r="E72" s="79">
        <f>2198663.7+10324+5435324.17</f>
        <v>7644311.8700000001</v>
      </c>
      <c r="F72" s="79">
        <f t="shared" si="2"/>
        <v>7644311.8700000001</v>
      </c>
      <c r="G72" s="112">
        <f t="shared" si="0"/>
        <v>100</v>
      </c>
      <c r="H72" s="99"/>
      <c r="I72" s="35"/>
    </row>
    <row r="73" spans="1:9" ht="20.25" customHeight="1" x14ac:dyDescent="0.25">
      <c r="A73" s="35"/>
      <c r="B73" s="196" t="s">
        <v>166</v>
      </c>
      <c r="C73" s="197" t="s">
        <v>166</v>
      </c>
      <c r="D73" s="78">
        <v>112</v>
      </c>
      <c r="E73" s="79">
        <v>57183</v>
      </c>
      <c r="F73" s="79">
        <f t="shared" si="2"/>
        <v>57183</v>
      </c>
      <c r="G73" s="112">
        <f t="shared" ref="G73" si="3">F73/E73*100</f>
        <v>100</v>
      </c>
      <c r="H73" s="99"/>
      <c r="I73" s="35"/>
    </row>
    <row r="74" spans="1:9" ht="20.25" customHeight="1" x14ac:dyDescent="0.25">
      <c r="A74" s="35"/>
      <c r="B74" s="196" t="s">
        <v>166</v>
      </c>
      <c r="C74" s="197" t="s">
        <v>166</v>
      </c>
      <c r="D74" s="78">
        <v>244</v>
      </c>
      <c r="E74" s="79">
        <f>1081092.1+168302+159009.12</f>
        <v>1408403.2200000002</v>
      </c>
      <c r="F74" s="79">
        <f t="shared" si="2"/>
        <v>1408403.2200000002</v>
      </c>
      <c r="G74" s="112">
        <f t="shared" si="0"/>
        <v>100</v>
      </c>
      <c r="H74" s="99"/>
      <c r="I74" s="35"/>
    </row>
    <row r="75" spans="1:9" ht="20.25" customHeight="1" x14ac:dyDescent="0.25">
      <c r="A75" s="35"/>
      <c r="B75" s="196" t="s">
        <v>166</v>
      </c>
      <c r="C75" s="197" t="s">
        <v>166</v>
      </c>
      <c r="D75" s="78">
        <v>243</v>
      </c>
      <c r="E75" s="79">
        <v>606207.74</v>
      </c>
      <c r="F75" s="79">
        <f t="shared" si="2"/>
        <v>606207.74</v>
      </c>
      <c r="G75" s="112">
        <f t="shared" ref="G75" si="4">F75/E75*100</f>
        <v>100</v>
      </c>
      <c r="H75" s="99"/>
      <c r="I75" s="35"/>
    </row>
    <row r="76" spans="1:9" ht="20.25" customHeight="1" x14ac:dyDescent="0.25">
      <c r="A76" s="35"/>
      <c r="B76" s="135" t="s">
        <v>201</v>
      </c>
      <c r="C76" s="136"/>
      <c r="D76" s="78">
        <v>243</v>
      </c>
      <c r="E76" s="79">
        <f>80000+11450268.41</f>
        <v>11530268.41</v>
      </c>
      <c r="F76" s="79">
        <f t="shared" si="2"/>
        <v>11530268.41</v>
      </c>
      <c r="G76" s="112"/>
      <c r="H76" s="99"/>
      <c r="I76" s="35"/>
    </row>
    <row r="77" spans="1:9" ht="30.75" customHeight="1" x14ac:dyDescent="0.25">
      <c r="A77" s="35"/>
      <c r="B77" s="209" t="s">
        <v>202</v>
      </c>
      <c r="C77" s="210" t="s">
        <v>167</v>
      </c>
      <c r="D77" s="78">
        <v>111</v>
      </c>
      <c r="E77" s="79">
        <f>84667.98+2023.23</f>
        <v>86691.209999999992</v>
      </c>
      <c r="F77" s="79">
        <f t="shared" si="2"/>
        <v>86691.209999999992</v>
      </c>
      <c r="G77" s="112">
        <f t="shared" si="0"/>
        <v>100</v>
      </c>
      <c r="H77" s="99"/>
      <c r="I77" s="35"/>
    </row>
    <row r="78" spans="1:9" hidden="1" x14ac:dyDescent="0.25">
      <c r="A78" s="35"/>
      <c r="B78" s="196" t="s">
        <v>168</v>
      </c>
      <c r="C78" s="197" t="s">
        <v>169</v>
      </c>
      <c r="D78" s="78"/>
      <c r="E78" s="79">
        <f>886208+31.82+500+52593.57</f>
        <v>939333.3899999999</v>
      </c>
      <c r="F78" s="79">
        <f t="shared" si="2"/>
        <v>939333.3899999999</v>
      </c>
      <c r="G78" s="112">
        <f t="shared" si="0"/>
        <v>100</v>
      </c>
      <c r="H78" s="99"/>
      <c r="I78" s="35"/>
    </row>
    <row r="79" spans="1:9" ht="30.75" customHeight="1" x14ac:dyDescent="0.25">
      <c r="A79" s="35"/>
      <c r="B79" s="209" t="s">
        <v>202</v>
      </c>
      <c r="C79" s="210" t="s">
        <v>167</v>
      </c>
      <c r="D79" s="78">
        <v>112</v>
      </c>
      <c r="E79" s="79">
        <f>79244.13</f>
        <v>79244.13</v>
      </c>
      <c r="F79" s="79">
        <f t="shared" si="2"/>
        <v>79244.13</v>
      </c>
      <c r="G79" s="112">
        <f t="shared" ref="G79" si="5">F79/E79*100</f>
        <v>100</v>
      </c>
      <c r="H79" s="99"/>
      <c r="I79" s="35"/>
    </row>
    <row r="80" spans="1:9" ht="30.75" customHeight="1" x14ac:dyDescent="0.25">
      <c r="A80" s="35"/>
      <c r="B80" s="209" t="s">
        <v>202</v>
      </c>
      <c r="C80" s="210" t="s">
        <v>167</v>
      </c>
      <c r="D80" s="78">
        <v>119</v>
      </c>
      <c r="E80" s="79">
        <v>23624.86</v>
      </c>
      <c r="F80" s="79">
        <f t="shared" si="2"/>
        <v>23624.86</v>
      </c>
      <c r="G80" s="112">
        <f t="shared" ref="G80:G84" si="6">F80/E80*100</f>
        <v>100</v>
      </c>
      <c r="H80" s="99"/>
      <c r="I80" s="35"/>
    </row>
    <row r="81" spans="1:9" x14ac:dyDescent="0.25">
      <c r="A81" s="35"/>
      <c r="B81" s="196" t="s">
        <v>203</v>
      </c>
      <c r="C81" s="197" t="s">
        <v>169</v>
      </c>
      <c r="D81" s="78">
        <v>851</v>
      </c>
      <c r="E81" s="79">
        <v>618456</v>
      </c>
      <c r="F81" s="79">
        <f t="shared" si="2"/>
        <v>618456</v>
      </c>
      <c r="G81" s="112">
        <f t="shared" si="6"/>
        <v>100</v>
      </c>
      <c r="H81" s="99"/>
      <c r="I81" s="35"/>
    </row>
    <row r="82" spans="1:9" x14ac:dyDescent="0.25">
      <c r="A82" s="35"/>
      <c r="B82" s="135" t="s">
        <v>204</v>
      </c>
      <c r="C82" s="136"/>
      <c r="D82" s="78">
        <v>853</v>
      </c>
      <c r="E82" s="79">
        <f>828.91+56500</f>
        <v>57328.91</v>
      </c>
      <c r="F82" s="79">
        <f t="shared" si="2"/>
        <v>57328.91</v>
      </c>
      <c r="G82" s="112">
        <f t="shared" si="6"/>
        <v>100</v>
      </c>
      <c r="H82" s="99"/>
      <c r="I82" s="35"/>
    </row>
    <row r="83" spans="1:9" x14ac:dyDescent="0.25">
      <c r="A83" s="35"/>
      <c r="B83" s="196" t="s">
        <v>170</v>
      </c>
      <c r="C83" s="197" t="s">
        <v>171</v>
      </c>
      <c r="D83" s="78">
        <v>310</v>
      </c>
      <c r="E83" s="79">
        <f>1040527.63+102972.72+71600</f>
        <v>1215100.3500000001</v>
      </c>
      <c r="F83" s="79">
        <f t="shared" si="2"/>
        <v>1215100.3500000001</v>
      </c>
      <c r="G83" s="112">
        <f t="shared" si="6"/>
        <v>100</v>
      </c>
      <c r="H83" s="99"/>
      <c r="I83" s="35"/>
    </row>
    <row r="84" spans="1:9" x14ac:dyDescent="0.25">
      <c r="A84" s="35"/>
      <c r="B84" s="196" t="s">
        <v>172</v>
      </c>
      <c r="C84" s="197" t="s">
        <v>172</v>
      </c>
      <c r="D84" s="78">
        <v>340</v>
      </c>
      <c r="E84" s="79">
        <f>1321.5+1263122.34+446146.13+4230631.62+89976.02+101605.81+11025+485668.91+132612.28+22140+249850+3715.65+51600</f>
        <v>7089415.2599999998</v>
      </c>
      <c r="F84" s="79">
        <f t="shared" si="2"/>
        <v>7089415.2599999998</v>
      </c>
      <c r="G84" s="112">
        <f t="shared" si="6"/>
        <v>100</v>
      </c>
      <c r="H84" s="99"/>
      <c r="I84" s="35"/>
    </row>
    <row r="85" spans="1:9" hidden="1" x14ac:dyDescent="0.25">
      <c r="A85" s="35"/>
      <c r="B85" s="198" t="s">
        <v>173</v>
      </c>
      <c r="C85" s="199"/>
      <c r="D85" s="97"/>
      <c r="E85" s="98">
        <f>SUM(E86:E95)</f>
        <v>0</v>
      </c>
      <c r="F85" s="98">
        <f>SUM(F86:F95)</f>
        <v>0</v>
      </c>
      <c r="G85" s="113" t="e">
        <f t="shared" si="0"/>
        <v>#DIV/0!</v>
      </c>
      <c r="H85" s="99"/>
      <c r="I85" s="35"/>
    </row>
    <row r="86" spans="1:9" hidden="1" x14ac:dyDescent="0.25">
      <c r="A86" s="35"/>
      <c r="B86" s="196" t="s">
        <v>160</v>
      </c>
      <c r="C86" s="197" t="s">
        <v>160</v>
      </c>
      <c r="D86" s="78"/>
      <c r="E86" s="79"/>
      <c r="F86" s="138"/>
      <c r="G86" s="112" t="e">
        <f t="shared" si="0"/>
        <v>#DIV/0!</v>
      </c>
      <c r="H86" s="99"/>
      <c r="I86" s="35"/>
    </row>
    <row r="87" spans="1:9" hidden="1" x14ac:dyDescent="0.25">
      <c r="A87" s="35"/>
      <c r="B87" s="196" t="s">
        <v>163</v>
      </c>
      <c r="C87" s="197" t="s">
        <v>163</v>
      </c>
      <c r="D87" s="78"/>
      <c r="E87" s="79"/>
      <c r="F87" s="138"/>
      <c r="G87" s="112" t="e">
        <f t="shared" si="0"/>
        <v>#DIV/0!</v>
      </c>
      <c r="H87" s="99"/>
      <c r="I87" s="35"/>
    </row>
    <row r="88" spans="1:9" hidden="1" x14ac:dyDescent="0.25">
      <c r="A88" s="35"/>
      <c r="B88" s="196" t="s">
        <v>159</v>
      </c>
      <c r="C88" s="197" t="s">
        <v>159</v>
      </c>
      <c r="D88" s="78"/>
      <c r="E88" s="79"/>
      <c r="F88" s="138"/>
      <c r="G88" s="112" t="e">
        <f t="shared" si="0"/>
        <v>#DIV/0!</v>
      </c>
      <c r="H88" s="99"/>
      <c r="I88" s="35"/>
    </row>
    <row r="89" spans="1:9" hidden="1" x14ac:dyDescent="0.25">
      <c r="A89" s="35"/>
      <c r="B89" s="196" t="s">
        <v>161</v>
      </c>
      <c r="C89" s="197" t="s">
        <v>161</v>
      </c>
      <c r="D89" s="78"/>
      <c r="E89" s="79"/>
      <c r="F89" s="138"/>
      <c r="G89" s="112" t="e">
        <f t="shared" si="0"/>
        <v>#DIV/0!</v>
      </c>
      <c r="H89" s="99"/>
      <c r="I89" s="35"/>
    </row>
    <row r="90" spans="1:9" hidden="1" x14ac:dyDescent="0.25">
      <c r="A90" s="35"/>
      <c r="B90" s="196" t="s">
        <v>163</v>
      </c>
      <c r="C90" s="197" t="s">
        <v>163</v>
      </c>
      <c r="D90" s="78"/>
      <c r="E90" s="79"/>
      <c r="F90" s="79"/>
      <c r="G90" s="112" t="e">
        <f t="shared" si="0"/>
        <v>#DIV/0!</v>
      </c>
      <c r="H90" s="99"/>
      <c r="I90" s="35"/>
    </row>
    <row r="91" spans="1:9" hidden="1" x14ac:dyDescent="0.25">
      <c r="A91" s="35"/>
      <c r="B91" s="196" t="s">
        <v>165</v>
      </c>
      <c r="C91" s="197" t="s">
        <v>165</v>
      </c>
      <c r="D91" s="78"/>
      <c r="E91" s="79"/>
      <c r="F91" s="79"/>
      <c r="G91" s="112" t="e">
        <f t="shared" si="0"/>
        <v>#DIV/0!</v>
      </c>
      <c r="H91" s="99"/>
      <c r="I91" s="35"/>
    </row>
    <row r="92" spans="1:9" hidden="1" x14ac:dyDescent="0.25">
      <c r="A92" s="35"/>
      <c r="B92" s="196" t="s">
        <v>166</v>
      </c>
      <c r="C92" s="197" t="s">
        <v>166</v>
      </c>
      <c r="D92" s="78"/>
      <c r="E92" s="79"/>
      <c r="F92" s="79"/>
      <c r="G92" s="112" t="e">
        <f t="shared" si="0"/>
        <v>#DIV/0!</v>
      </c>
      <c r="H92" s="99"/>
      <c r="I92" s="35"/>
    </row>
    <row r="93" spans="1:9" hidden="1" x14ac:dyDescent="0.25">
      <c r="A93" s="35"/>
      <c r="B93" s="196" t="s">
        <v>168</v>
      </c>
      <c r="C93" s="197" t="s">
        <v>169</v>
      </c>
      <c r="D93" s="78"/>
      <c r="E93" s="79"/>
      <c r="F93" s="79"/>
      <c r="G93" s="112" t="e">
        <f t="shared" si="0"/>
        <v>#DIV/0!</v>
      </c>
      <c r="H93" s="99"/>
      <c r="I93" s="35"/>
    </row>
    <row r="94" spans="1:9" hidden="1" x14ac:dyDescent="0.25">
      <c r="A94" s="35"/>
      <c r="B94" s="196" t="s">
        <v>170</v>
      </c>
      <c r="C94" s="197" t="s">
        <v>171</v>
      </c>
      <c r="D94" s="78"/>
      <c r="E94" s="79"/>
      <c r="F94" s="79"/>
      <c r="G94" s="112" t="e">
        <f t="shared" si="0"/>
        <v>#DIV/0!</v>
      </c>
      <c r="H94" s="99"/>
      <c r="I94" s="35"/>
    </row>
    <row r="95" spans="1:9" hidden="1" x14ac:dyDescent="0.25">
      <c r="A95" s="35"/>
      <c r="B95" s="196" t="s">
        <v>172</v>
      </c>
      <c r="C95" s="197" t="s">
        <v>172</v>
      </c>
      <c r="D95" s="78"/>
      <c r="E95" s="79"/>
      <c r="F95" s="79"/>
      <c r="G95" s="112" t="e">
        <f t="shared" si="0"/>
        <v>#DIV/0!</v>
      </c>
      <c r="H95" s="99"/>
      <c r="I95" s="35"/>
    </row>
    <row r="96" spans="1:9" hidden="1" x14ac:dyDescent="0.25">
      <c r="A96" s="35"/>
      <c r="B96" s="198" t="s">
        <v>154</v>
      </c>
      <c r="C96" s="199"/>
      <c r="D96" s="97"/>
      <c r="E96" s="98">
        <f>SUM(E97:E106)</f>
        <v>0</v>
      </c>
      <c r="F96" s="98">
        <f t="shared" ref="F96" si="7">SUM(F97:F106)</f>
        <v>0</v>
      </c>
      <c r="G96" s="113" t="e">
        <f t="shared" ref="G96:G106" si="8">F96/E96*100</f>
        <v>#DIV/0!</v>
      </c>
      <c r="H96" s="99"/>
      <c r="I96" s="35"/>
    </row>
    <row r="97" spans="1:9" hidden="1" x14ac:dyDescent="0.25">
      <c r="A97" s="35"/>
      <c r="B97" s="196" t="s">
        <v>160</v>
      </c>
      <c r="C97" s="197" t="s">
        <v>160</v>
      </c>
      <c r="D97" s="78"/>
      <c r="E97" s="79"/>
      <c r="F97" s="79"/>
      <c r="G97" s="112" t="e">
        <f t="shared" si="8"/>
        <v>#DIV/0!</v>
      </c>
      <c r="H97" s="99"/>
      <c r="I97" s="35"/>
    </row>
    <row r="98" spans="1:9" hidden="1" x14ac:dyDescent="0.25">
      <c r="A98" s="35"/>
      <c r="B98" s="196" t="s">
        <v>163</v>
      </c>
      <c r="C98" s="197" t="s">
        <v>163</v>
      </c>
      <c r="D98" s="78"/>
      <c r="E98" s="79"/>
      <c r="F98" s="79"/>
      <c r="G98" s="112" t="e">
        <f t="shared" si="8"/>
        <v>#DIV/0!</v>
      </c>
      <c r="H98" s="99"/>
      <c r="I98" s="35"/>
    </row>
    <row r="99" spans="1:9" hidden="1" x14ac:dyDescent="0.25">
      <c r="A99" s="35"/>
      <c r="B99" s="196" t="s">
        <v>164</v>
      </c>
      <c r="C99" s="197" t="s">
        <v>164</v>
      </c>
      <c r="D99" s="78"/>
      <c r="E99" s="79"/>
      <c r="F99" s="79"/>
      <c r="G99" s="112" t="e">
        <f t="shared" si="8"/>
        <v>#DIV/0!</v>
      </c>
      <c r="H99" s="99"/>
      <c r="I99" s="35"/>
    </row>
    <row r="100" spans="1:9" ht="24.75" hidden="1" customHeight="1" x14ac:dyDescent="0.25">
      <c r="A100" s="35"/>
      <c r="B100" s="196" t="s">
        <v>165</v>
      </c>
      <c r="C100" s="197" t="s">
        <v>165</v>
      </c>
      <c r="D100" s="78"/>
      <c r="E100" s="79"/>
      <c r="F100" s="79"/>
      <c r="G100" s="112" t="e">
        <f t="shared" si="8"/>
        <v>#DIV/0!</v>
      </c>
      <c r="H100" s="99"/>
      <c r="I100" s="35"/>
    </row>
    <row r="101" spans="1:9" ht="24" hidden="1" customHeight="1" x14ac:dyDescent="0.25">
      <c r="A101" s="35"/>
      <c r="B101" s="196" t="s">
        <v>166</v>
      </c>
      <c r="C101" s="197" t="s">
        <v>166</v>
      </c>
      <c r="D101" s="78"/>
      <c r="E101" s="79"/>
      <c r="F101" s="79"/>
      <c r="G101" s="112" t="e">
        <f t="shared" si="8"/>
        <v>#DIV/0!</v>
      </c>
      <c r="H101" s="99"/>
      <c r="I101" s="35"/>
    </row>
    <row r="102" spans="1:9" ht="24" hidden="1" customHeight="1" x14ac:dyDescent="0.25">
      <c r="A102" s="35"/>
      <c r="B102" s="196" t="s">
        <v>167</v>
      </c>
      <c r="C102" s="197" t="s">
        <v>167</v>
      </c>
      <c r="D102" s="78"/>
      <c r="E102" s="79"/>
      <c r="F102" s="79"/>
      <c r="G102" s="112"/>
      <c r="H102" s="99"/>
    </row>
    <row r="103" spans="1:9" ht="24" hidden="1" customHeight="1" x14ac:dyDescent="0.25">
      <c r="A103" s="35"/>
      <c r="B103" s="196" t="s">
        <v>169</v>
      </c>
      <c r="C103" s="197" t="s">
        <v>169</v>
      </c>
      <c r="D103" s="78"/>
      <c r="E103" s="79"/>
      <c r="F103" s="79"/>
      <c r="G103" s="112" t="e">
        <f t="shared" si="8"/>
        <v>#DIV/0!</v>
      </c>
      <c r="H103" s="99"/>
    </row>
    <row r="104" spans="1:9" s="27" customFormat="1" ht="18" hidden="1" customHeight="1" x14ac:dyDescent="0.25">
      <c r="A104" s="35"/>
      <c r="B104" s="196" t="s">
        <v>166</v>
      </c>
      <c r="C104" s="197" t="s">
        <v>166</v>
      </c>
      <c r="D104" s="78"/>
      <c r="E104" s="79"/>
      <c r="F104" s="79"/>
      <c r="G104" s="112" t="e">
        <f t="shared" si="8"/>
        <v>#DIV/0!</v>
      </c>
      <c r="H104" s="99"/>
    </row>
    <row r="105" spans="1:9" s="27" customFormat="1" ht="28.5" hidden="1" customHeight="1" x14ac:dyDescent="0.25">
      <c r="A105" s="35"/>
      <c r="B105" s="196" t="s">
        <v>170</v>
      </c>
      <c r="C105" s="197" t="s">
        <v>171</v>
      </c>
      <c r="D105" s="78"/>
      <c r="E105" s="79"/>
      <c r="F105" s="79"/>
      <c r="G105" s="112"/>
      <c r="H105" s="99"/>
    </row>
    <row r="106" spans="1:9" s="27" customFormat="1" ht="39" hidden="1" customHeight="1" x14ac:dyDescent="0.25">
      <c r="A106" s="35"/>
      <c r="B106" s="196" t="s">
        <v>172</v>
      </c>
      <c r="C106" s="197" t="s">
        <v>172</v>
      </c>
      <c r="D106" s="78"/>
      <c r="E106" s="79"/>
      <c r="F106" s="79"/>
      <c r="G106" s="112" t="e">
        <f t="shared" si="8"/>
        <v>#DIV/0!</v>
      </c>
      <c r="H106" s="99"/>
    </row>
    <row r="107" spans="1:9" s="27" customFormat="1" ht="14.25" customHeight="1" x14ac:dyDescent="0.25">
      <c r="A107" s="1"/>
      <c r="B107" s="1"/>
      <c r="C107" s="1"/>
      <c r="D107" s="1"/>
      <c r="E107" s="1"/>
      <c r="F107" s="1"/>
      <c r="G107" s="1"/>
      <c r="H107" s="3"/>
    </row>
    <row r="108" spans="1:9" s="27" customFormat="1" ht="24" customHeight="1" x14ac:dyDescent="0.25">
      <c r="A108" s="1"/>
      <c r="B108" s="1" t="s">
        <v>109</v>
      </c>
      <c r="C108" s="1"/>
      <c r="D108" s="1"/>
      <c r="E108" s="1"/>
      <c r="F108" s="1"/>
      <c r="G108" s="1"/>
      <c r="H108" s="1"/>
    </row>
    <row r="109" spans="1:9" ht="32.25" customHeight="1" x14ac:dyDescent="0.25">
      <c r="A109" s="27"/>
      <c r="B109" s="193" t="s">
        <v>145</v>
      </c>
      <c r="C109" s="193"/>
      <c r="D109" s="194">
        <f>D111+D112+76915.99</f>
        <v>723083.78</v>
      </c>
      <c r="E109" s="194"/>
      <c r="F109" s="27"/>
      <c r="G109" s="27"/>
      <c r="H109" s="27"/>
    </row>
    <row r="110" spans="1:9" s="27" customFormat="1" ht="15" customHeight="1" x14ac:dyDescent="0.25">
      <c r="B110" s="195" t="s">
        <v>148</v>
      </c>
      <c r="C110" s="195"/>
      <c r="D110" s="194"/>
      <c r="E110" s="194"/>
    </row>
    <row r="111" spans="1:9" s="27" customFormat="1" ht="60.75" customHeight="1" x14ac:dyDescent="0.25">
      <c r="B111" s="193" t="s">
        <v>147</v>
      </c>
      <c r="C111" s="193"/>
      <c r="D111" s="194">
        <v>611801.73</v>
      </c>
      <c r="E111" s="194"/>
    </row>
    <row r="112" spans="1:9" s="27" customFormat="1" ht="29.25" customHeight="1" x14ac:dyDescent="0.25">
      <c r="B112" s="193" t="s">
        <v>143</v>
      </c>
      <c r="C112" s="193"/>
      <c r="D112" s="194">
        <v>34366.06</v>
      </c>
      <c r="E112" s="194"/>
    </row>
    <row r="113" spans="1:8" s="27" customFormat="1" ht="29.25" customHeight="1" x14ac:dyDescent="0.25">
      <c r="B113" s="200"/>
      <c r="C113" s="200"/>
      <c r="D113" s="108"/>
      <c r="E113" s="108"/>
    </row>
    <row r="114" spans="1:8" x14ac:dyDescent="0.25">
      <c r="D114" s="109"/>
      <c r="E114" s="109"/>
    </row>
    <row r="115" spans="1:8" x14ac:dyDescent="0.25">
      <c r="A115" s="27"/>
      <c r="B115" s="193" t="s">
        <v>146</v>
      </c>
      <c r="C115" s="193"/>
      <c r="D115" s="194">
        <f>D117+D118+48869.89</f>
        <v>92382.91</v>
      </c>
      <c r="E115" s="194"/>
      <c r="F115" s="27"/>
      <c r="G115" s="27"/>
      <c r="H115" s="27"/>
    </row>
    <row r="116" spans="1:8" x14ac:dyDescent="0.25">
      <c r="A116" s="27"/>
      <c r="B116" s="195" t="s">
        <v>148</v>
      </c>
      <c r="C116" s="195"/>
      <c r="D116" s="194"/>
      <c r="E116" s="194"/>
      <c r="F116" s="27"/>
      <c r="G116" s="27"/>
      <c r="H116" s="27"/>
    </row>
    <row r="117" spans="1:8" x14ac:dyDescent="0.25">
      <c r="A117" s="27"/>
      <c r="B117" s="193" t="s">
        <v>147</v>
      </c>
      <c r="C117" s="193"/>
      <c r="D117" s="194">
        <v>0</v>
      </c>
      <c r="E117" s="194"/>
      <c r="F117" s="27"/>
      <c r="G117" s="27"/>
      <c r="H117" s="27"/>
    </row>
    <row r="118" spans="1:8" x14ac:dyDescent="0.25">
      <c r="A118" s="27"/>
      <c r="B118" s="193" t="s">
        <v>143</v>
      </c>
      <c r="C118" s="193"/>
      <c r="D118" s="194">
        <v>43513.02</v>
      </c>
      <c r="E118" s="194"/>
      <c r="F118" s="27"/>
      <c r="G118" s="27"/>
      <c r="H118" s="27"/>
    </row>
  </sheetData>
  <mergeCells count="110">
    <mergeCell ref="B75:C75"/>
    <mergeCell ref="B73:C73"/>
    <mergeCell ref="B79:C79"/>
    <mergeCell ref="B81:C81"/>
    <mergeCell ref="B84:C84"/>
    <mergeCell ref="B21:C21"/>
    <mergeCell ref="B20:C20"/>
    <mergeCell ref="B14:C14"/>
    <mergeCell ref="B13:C13"/>
    <mergeCell ref="B68:C68"/>
    <mergeCell ref="B69:C69"/>
    <mergeCell ref="B70:C70"/>
    <mergeCell ref="B71:C71"/>
    <mergeCell ref="B45:C45"/>
    <mergeCell ref="B50:C50"/>
    <mergeCell ref="B51:C51"/>
    <mergeCell ref="B52:C52"/>
    <mergeCell ref="B48:C48"/>
    <mergeCell ref="B53:C53"/>
    <mergeCell ref="B55:C55"/>
    <mergeCell ref="B44:C44"/>
    <mergeCell ref="B43:C43"/>
    <mergeCell ref="B59:C59"/>
    <mergeCell ref="B61:C61"/>
    <mergeCell ref="B60:C60"/>
    <mergeCell ref="B29:C29"/>
    <mergeCell ref="C37:D37"/>
    <mergeCell ref="C38:D38"/>
    <mergeCell ref="B54:C54"/>
    <mergeCell ref="B3:H3"/>
    <mergeCell ref="B46:C46"/>
    <mergeCell ref="G36:H36"/>
    <mergeCell ref="G37:H37"/>
    <mergeCell ref="G38:H38"/>
    <mergeCell ref="B8:C8"/>
    <mergeCell ref="B9:C9"/>
    <mergeCell ref="B5:C5"/>
    <mergeCell ref="B40:H40"/>
    <mergeCell ref="B6:C6"/>
    <mergeCell ref="B7:C7"/>
    <mergeCell ref="B34:H34"/>
    <mergeCell ref="E37:F37"/>
    <mergeCell ref="E38:F38"/>
    <mergeCell ref="B42:C42"/>
    <mergeCell ref="C36:D36"/>
    <mergeCell ref="B23:C23"/>
    <mergeCell ref="B30:C30"/>
    <mergeCell ref="B31:C31"/>
    <mergeCell ref="B24:C24"/>
    <mergeCell ref="B25:C25"/>
    <mergeCell ref="B26:C26"/>
    <mergeCell ref="B27:C27"/>
    <mergeCell ref="B28:C28"/>
    <mergeCell ref="E36:F36"/>
    <mergeCell ref="B111:C111"/>
    <mergeCell ref="B112:C112"/>
    <mergeCell ref="B47:C47"/>
    <mergeCell ref="B49:C49"/>
    <mergeCell ref="B56:C56"/>
    <mergeCell ref="B57:C57"/>
    <mergeCell ref="B58:C58"/>
    <mergeCell ref="B62:C62"/>
    <mergeCell ref="B63:C63"/>
    <mergeCell ref="B64:C64"/>
    <mergeCell ref="B65:C65"/>
    <mergeCell ref="B66:C66"/>
    <mergeCell ref="B67:C67"/>
    <mergeCell ref="B72:C72"/>
    <mergeCell ref="B74:C74"/>
    <mergeCell ref="B77:C77"/>
    <mergeCell ref="B78:C78"/>
    <mergeCell ref="B80:C80"/>
    <mergeCell ref="B83:C83"/>
    <mergeCell ref="B85:C85"/>
    <mergeCell ref="B86:C86"/>
    <mergeCell ref="B87:C87"/>
    <mergeCell ref="B90:C90"/>
    <mergeCell ref="B113:C113"/>
    <mergeCell ref="B110:C110"/>
    <mergeCell ref="D109:E109"/>
    <mergeCell ref="D110:E110"/>
    <mergeCell ref="D111:E111"/>
    <mergeCell ref="D112:E112"/>
    <mergeCell ref="B109:C109"/>
    <mergeCell ref="B104:C104"/>
    <mergeCell ref="B105:C105"/>
    <mergeCell ref="B118:C118"/>
    <mergeCell ref="D118:E118"/>
    <mergeCell ref="B115:C115"/>
    <mergeCell ref="D115:E115"/>
    <mergeCell ref="B116:C116"/>
    <mergeCell ref="D116:E116"/>
    <mergeCell ref="B117:C117"/>
    <mergeCell ref="D117:E117"/>
    <mergeCell ref="B88:C88"/>
    <mergeCell ref="B89:C89"/>
    <mergeCell ref="B91:C91"/>
    <mergeCell ref="B93:C93"/>
    <mergeCell ref="B94:C94"/>
    <mergeCell ref="B92:C92"/>
    <mergeCell ref="B95:C95"/>
    <mergeCell ref="B96:C96"/>
    <mergeCell ref="B97:C97"/>
    <mergeCell ref="B98:C98"/>
    <mergeCell ref="B99:C99"/>
    <mergeCell ref="B106:C106"/>
    <mergeCell ref="B100:C100"/>
    <mergeCell ref="B101:C101"/>
    <mergeCell ref="B102:C102"/>
    <mergeCell ref="B103:C103"/>
  </mergeCells>
  <phoneticPr fontId="3" type="noConversion"/>
  <pageMargins left="0.59055118110236227" right="0.27559055118110237" top="0.43307086614173229" bottom="0.62992125984251968" header="0.19685039370078741" footer="0.31496062992125984"/>
  <pageSetup paperSize="9" scale="59" orientation="landscape" r:id="rId1"/>
  <headerFooter alignWithMargins="0"/>
  <rowBreaks count="3" manualBreakCount="3">
    <brk id="33" max="16383" man="1"/>
    <brk id="54" max="7" man="1"/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16" workbookViewId="0">
      <selection activeCell="D21" sqref="D21"/>
    </sheetView>
  </sheetViews>
  <sheetFormatPr defaultColWidth="9.140625" defaultRowHeight="15.75" x14ac:dyDescent="0.25"/>
  <cols>
    <col min="1" max="1" width="6.85546875" style="14" bestFit="1" customWidth="1"/>
    <col min="2" max="2" width="113.28515625" style="8" customWidth="1"/>
    <col min="3" max="3" width="12" style="14" customWidth="1"/>
    <col min="4" max="4" width="19" style="14" customWidth="1"/>
    <col min="5" max="5" width="21.85546875" style="14" customWidth="1"/>
    <col min="6" max="6" width="11.28515625" style="14" bestFit="1" customWidth="1"/>
    <col min="7" max="16384" width="9.140625" style="8"/>
  </cols>
  <sheetData>
    <row r="1" spans="1:6" s="19" customFormat="1" x14ac:dyDescent="0.25">
      <c r="A1" s="226" t="s">
        <v>98</v>
      </c>
      <c r="B1" s="226"/>
      <c r="C1" s="226"/>
      <c r="D1" s="226"/>
      <c r="E1" s="226"/>
      <c r="F1" s="60"/>
    </row>
    <row r="3" spans="1:6" s="57" customFormat="1" ht="35.25" customHeight="1" x14ac:dyDescent="0.2">
      <c r="A3" s="55" t="s">
        <v>7</v>
      </c>
      <c r="B3" s="58" t="s">
        <v>61</v>
      </c>
      <c r="C3" s="59" t="s">
        <v>25</v>
      </c>
      <c r="D3" s="59" t="s">
        <v>45</v>
      </c>
      <c r="E3" s="59" t="s">
        <v>46</v>
      </c>
      <c r="F3" s="61"/>
    </row>
    <row r="4" spans="1:6" ht="19.5" customHeight="1" x14ac:dyDescent="0.25">
      <c r="A4" s="9">
        <v>1</v>
      </c>
      <c r="B4" s="11" t="s">
        <v>86</v>
      </c>
      <c r="C4" s="9" t="s">
        <v>72</v>
      </c>
      <c r="D4" s="110">
        <v>84134410.719999999</v>
      </c>
      <c r="E4" s="110">
        <v>84224173.75</v>
      </c>
    </row>
    <row r="5" spans="1:6" x14ac:dyDescent="0.25">
      <c r="A5" s="9"/>
      <c r="B5" s="11" t="s">
        <v>47</v>
      </c>
      <c r="C5" s="9"/>
      <c r="D5" s="111"/>
      <c r="E5" s="111"/>
    </row>
    <row r="6" spans="1:6" ht="17.25" customHeight="1" x14ac:dyDescent="0.25">
      <c r="A6" s="9" t="s">
        <v>48</v>
      </c>
      <c r="B6" s="11" t="s">
        <v>87</v>
      </c>
      <c r="C6" s="9" t="s">
        <v>72</v>
      </c>
      <c r="D6" s="119">
        <v>57435478.600000001</v>
      </c>
      <c r="E6" s="119">
        <v>57676965.370999999</v>
      </c>
    </row>
    <row r="7" spans="1:6" x14ac:dyDescent="0.25">
      <c r="A7" s="9"/>
      <c r="B7" s="11" t="s">
        <v>73</v>
      </c>
      <c r="C7" s="9"/>
      <c r="D7" s="111"/>
      <c r="E7" s="111"/>
    </row>
    <row r="8" spans="1:6" ht="31.5" customHeight="1" x14ac:dyDescent="0.25">
      <c r="A8" s="12" t="s">
        <v>50</v>
      </c>
      <c r="B8" s="11" t="s">
        <v>88</v>
      </c>
      <c r="C8" s="9" t="s">
        <v>72</v>
      </c>
      <c r="D8" s="119">
        <f>D6</f>
        <v>57435478.600000001</v>
      </c>
      <c r="E8" s="119">
        <f>E6</f>
        <v>57676965.370999999</v>
      </c>
    </row>
    <row r="9" spans="1:6" ht="30.75" customHeight="1" x14ac:dyDescent="0.25">
      <c r="A9" s="12" t="s">
        <v>51</v>
      </c>
      <c r="B9" s="11" t="s">
        <v>89</v>
      </c>
      <c r="C9" s="9" t="s">
        <v>72</v>
      </c>
      <c r="D9" s="111"/>
      <c r="E9" s="145"/>
    </row>
    <row r="10" spans="1:6" ht="31.5" customHeight="1" x14ac:dyDescent="0.25">
      <c r="A10" s="9" t="s">
        <v>52</v>
      </c>
      <c r="B10" s="11" t="s">
        <v>90</v>
      </c>
      <c r="C10" s="9" t="s">
        <v>72</v>
      </c>
      <c r="D10" s="79">
        <v>1509842.6</v>
      </c>
      <c r="E10" s="138">
        <v>1751329.71</v>
      </c>
      <c r="F10" s="144"/>
    </row>
    <row r="11" spans="1:6" ht="18.75" customHeight="1" x14ac:dyDescent="0.25">
      <c r="A11" s="9" t="s">
        <v>49</v>
      </c>
      <c r="B11" s="11" t="s">
        <v>91</v>
      </c>
      <c r="C11" s="9" t="s">
        <v>72</v>
      </c>
      <c r="D11" s="81">
        <f>D13</f>
        <v>26698932.119999997</v>
      </c>
      <c r="E11" s="81">
        <f>E13</f>
        <v>26547208.379000001</v>
      </c>
    </row>
    <row r="12" spans="1:6" x14ac:dyDescent="0.25">
      <c r="A12" s="9"/>
      <c r="B12" s="11" t="s">
        <v>73</v>
      </c>
      <c r="C12" s="9"/>
      <c r="D12" s="81"/>
      <c r="E12" s="81"/>
    </row>
    <row r="13" spans="1:6" ht="29.25" customHeight="1" x14ac:dyDescent="0.25">
      <c r="A13" s="9" t="s">
        <v>53</v>
      </c>
      <c r="B13" s="11" t="s">
        <v>92</v>
      </c>
      <c r="C13" s="9" t="s">
        <v>72</v>
      </c>
      <c r="D13" s="81">
        <f>D4-D6</f>
        <v>26698932.119999997</v>
      </c>
      <c r="E13" s="81">
        <f>E4-E6</f>
        <v>26547208.379000001</v>
      </c>
    </row>
    <row r="14" spans="1:6" ht="33.75" customHeight="1" x14ac:dyDescent="0.25">
      <c r="A14" s="9" t="s">
        <v>54</v>
      </c>
      <c r="B14" s="11" t="s">
        <v>93</v>
      </c>
      <c r="C14" s="9" t="s">
        <v>72</v>
      </c>
      <c r="D14" s="111"/>
      <c r="E14" s="111"/>
    </row>
    <row r="15" spans="1:6" ht="30.75" customHeight="1" x14ac:dyDescent="0.25">
      <c r="A15" s="13" t="s">
        <v>55</v>
      </c>
      <c r="B15" s="11" t="s">
        <v>94</v>
      </c>
      <c r="C15" s="9" t="s">
        <v>72</v>
      </c>
      <c r="D15" s="111"/>
      <c r="E15" s="111"/>
    </row>
    <row r="16" spans="1:6" ht="17.25" customHeight="1" x14ac:dyDescent="0.25">
      <c r="A16" s="9">
        <v>2</v>
      </c>
      <c r="B16" s="11" t="s">
        <v>42</v>
      </c>
      <c r="C16" s="9" t="s">
        <v>62</v>
      </c>
      <c r="D16" s="120">
        <v>2</v>
      </c>
      <c r="E16" s="146">
        <v>4</v>
      </c>
    </row>
    <row r="17" spans="1:6" x14ac:dyDescent="0.25">
      <c r="A17" s="9">
        <v>3</v>
      </c>
      <c r="B17" s="11" t="s">
        <v>58</v>
      </c>
      <c r="C17" s="9" t="s">
        <v>63</v>
      </c>
      <c r="D17" s="79">
        <f>D18+D20</f>
        <v>4695.5999999999995</v>
      </c>
      <c r="E17" s="79">
        <f>E18+E20</f>
        <v>4773.2</v>
      </c>
    </row>
    <row r="18" spans="1:6" ht="34.5" customHeight="1" x14ac:dyDescent="0.25">
      <c r="A18" s="9" t="s">
        <v>56</v>
      </c>
      <c r="B18" s="11" t="s">
        <v>59</v>
      </c>
      <c r="C18" s="9" t="s">
        <v>63</v>
      </c>
      <c r="D18" s="79">
        <v>4673.8999999999996</v>
      </c>
      <c r="E18" s="79">
        <v>4673.8999999999996</v>
      </c>
    </row>
    <row r="19" spans="1:6" ht="29.25" customHeight="1" x14ac:dyDescent="0.25">
      <c r="A19" s="9" t="s">
        <v>57</v>
      </c>
      <c r="B19" s="11" t="s">
        <v>43</v>
      </c>
      <c r="C19" s="9" t="s">
        <v>63</v>
      </c>
      <c r="D19" s="111"/>
      <c r="E19" s="111"/>
    </row>
    <row r="20" spans="1:6" ht="31.5" customHeight="1" x14ac:dyDescent="0.25">
      <c r="A20" s="9" t="s">
        <v>60</v>
      </c>
      <c r="B20" s="11" t="s">
        <v>44</v>
      </c>
      <c r="C20" s="9" t="s">
        <v>63</v>
      </c>
      <c r="D20" s="79">
        <v>21.7</v>
      </c>
      <c r="E20" s="138">
        <f>21.7+49.1+10.6+17.9</f>
        <v>99.299999999999983</v>
      </c>
    </row>
    <row r="21" spans="1:6" ht="32.25" customHeight="1" x14ac:dyDescent="0.25">
      <c r="A21" s="9">
        <v>4</v>
      </c>
      <c r="B21" s="11" t="s">
        <v>95</v>
      </c>
      <c r="C21" s="9" t="s">
        <v>72</v>
      </c>
      <c r="D21" s="111"/>
      <c r="E21" s="111"/>
    </row>
    <row r="22" spans="1:6" ht="30" customHeight="1" x14ac:dyDescent="0.25">
      <c r="A22" s="9">
        <v>5</v>
      </c>
      <c r="B22" s="11" t="s">
        <v>99</v>
      </c>
      <c r="C22" s="9" t="s">
        <v>72</v>
      </c>
      <c r="D22" s="111"/>
      <c r="E22" s="111"/>
    </row>
    <row r="23" spans="1:6" ht="31.5" customHeight="1" x14ac:dyDescent="0.25">
      <c r="A23" s="9">
        <v>6</v>
      </c>
      <c r="B23" s="11" t="s">
        <v>96</v>
      </c>
      <c r="C23" s="9" t="s">
        <v>72</v>
      </c>
      <c r="D23" s="111"/>
      <c r="E23" s="111"/>
    </row>
    <row r="24" spans="1:6" ht="30.75" customHeight="1" x14ac:dyDescent="0.25">
      <c r="A24" s="9">
        <v>7</v>
      </c>
      <c r="B24" s="11" t="s">
        <v>97</v>
      </c>
      <c r="C24" s="9" t="s">
        <v>72</v>
      </c>
      <c r="D24" s="111">
        <v>11036438.41</v>
      </c>
      <c r="E24" s="111">
        <v>10860956.140000001</v>
      </c>
    </row>
    <row r="26" spans="1:6" x14ac:dyDescent="0.25">
      <c r="A26" s="227" t="s">
        <v>110</v>
      </c>
      <c r="B26" s="227"/>
      <c r="C26" s="63"/>
      <c r="D26" s="63"/>
      <c r="E26" s="63"/>
      <c r="F26" s="101"/>
    </row>
    <row r="27" spans="1:6" x14ac:dyDescent="0.25">
      <c r="A27" s="101" t="s">
        <v>174</v>
      </c>
      <c r="B27" s="101"/>
      <c r="C27" s="63"/>
      <c r="D27" s="101"/>
      <c r="E27" s="102" t="s">
        <v>183</v>
      </c>
      <c r="F27" s="101"/>
    </row>
  </sheetData>
  <mergeCells count="2">
    <mergeCell ref="A1:E1"/>
    <mergeCell ref="A26:B26"/>
  </mergeCells>
  <phoneticPr fontId="3" type="noConversion"/>
  <pageMargins left="0.19685039370078741" right="0.15748031496062992" top="0.15748031496062992" bottom="0.11811023622047245" header="0.27559055118110237" footer="0.2362204724409449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  БУ</vt:lpstr>
      <vt:lpstr>раздел 2 БУ мун.задание</vt:lpstr>
      <vt:lpstr>раздел 2 БУ</vt:lpstr>
      <vt:lpstr>раздел 3 БУ</vt:lpstr>
      <vt:lpstr>'раздел 1  БУ'!Область_печати</vt:lpstr>
      <vt:lpstr>'раздел 3 БУ'!Область_печати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OSklyarova</dc:creator>
  <cp:lastModifiedBy>user2</cp:lastModifiedBy>
  <cp:lastPrinted>2020-03-10T04:51:11Z</cp:lastPrinted>
  <dcterms:created xsi:type="dcterms:W3CDTF">2011-12-05T00:28:55Z</dcterms:created>
  <dcterms:modified xsi:type="dcterms:W3CDTF">2020-03-10T04:54:36Z</dcterms:modified>
</cp:coreProperties>
</file>